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omments12.xml" ContentType="application/vnd.openxmlformats-officedocument.spreadsheetml.comments+xml"/>
  <Override PartName="/xl/drawings/drawing30.xml" ContentType="application/vnd.openxmlformats-officedocument.drawing+xml"/>
  <Override PartName="/xl/comments13.xml" ContentType="application/vnd.openxmlformats-officedocument.spreadsheetml.comments+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comments18.xml" ContentType="application/vnd.openxmlformats-officedocument.spreadsheetml.comments+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60404確認申請書\"/>
    </mc:Choice>
  </mc:AlternateContent>
  <xr:revisionPtr revIDLastSave="0" documentId="13_ncr:1_{30A24F5C-F53B-4151-A6E5-A156F5ED4D44}"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ゲスト登録" sheetId="86" r:id="rId46"/>
    <sheet name="用途番号用" sheetId="19" state="hidden" r:id="rId47"/>
    <sheet name="注意欄再掲（参照用）" sheetId="22" state="hidden" r:id="rId48"/>
    <sheet name="追加記入欄" sheetId="20" state="hidden" r:id="rId49"/>
    <sheet name="中間シート" sheetId="16" state="hidden" r:id="rId50"/>
    <sheet name="中間シート (2)" sheetId="17" state="hidden" r:id="rId51"/>
    <sheet name="エラー23シート" sheetId="8" state="hidden" r:id="rId52"/>
    <sheet name="市町村コード" sheetId="7" state="hidden" r:id="rId53"/>
    <sheet name="市町村コード (2)" sheetId="14" state="hidden" r:id="rId54"/>
    <sheet name="エラー32シート" sheetId="10" state="hidden" r:id="rId55"/>
    <sheet name="行政集計シート※記入不要です" sheetId="18" state="hidden" r:id="rId56"/>
    <sheet name="建築主１" sheetId="73" state="hidden" r:id="rId57"/>
    <sheet name="建築主２" sheetId="74" state="hidden" r:id="rId58"/>
    <sheet name="建築主３" sheetId="75" state="hidden" r:id="rId59"/>
    <sheet name="代理者" sheetId="76" state="hidden" r:id="rId60"/>
    <sheet name="設計者１" sheetId="77" state="hidden" r:id="rId61"/>
    <sheet name="設計者２" sheetId="78" state="hidden" r:id="rId62"/>
    <sheet name="設計者３" sheetId="79" state="hidden" r:id="rId63"/>
    <sheet name="設計者４" sheetId="80" state="hidden" r:id="rId64"/>
    <sheet name="工事監理者" sheetId="81" state="hidden" r:id="rId65"/>
  </sheets>
  <definedNames>
    <definedName name="_xlnm._FilterDatabase" localSheetId="28" hidden="1">'建築工事届（別記第40号様式）'!$A$59:$N$60</definedName>
    <definedName name="_xlnm._FilterDatabase" localSheetId="53" hidden="1">'市町村コード (2)'!$A$1:$F$1899</definedName>
    <definedName name="_xlnm._FilterDatabase" localSheetId="49" hidden="1">中間シート!$A$5:$AW$81</definedName>
    <definedName name="_xlnm._FilterDatabase" localSheetId="50" hidden="1">'中間シート (2)'!$A$5:$BD$79</definedName>
    <definedName name="_xlnm._FilterDatabase" localSheetId="29" hidden="1">'注意（工事届）20250101'!#REF!</definedName>
    <definedName name="_xlnm._FilterDatabase" localSheetId="47" hidden="1">'注意欄再掲（参照用）'!#REF!</definedName>
    <definedName name="_xlnm._FilterDatabase" localSheetId="48"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'概第二面-2'!$A$1:$AC$25</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55">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'第三面-2'!$A$1:$AC$34</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49">中間シート!$A$1:$AR$73</definedName>
    <definedName name="_xlnm.Print_Area" localSheetId="50">'中間シート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47">'注意欄再掲（参照用）'!$A$1:$AL$194</definedName>
    <definedName name="_xlnm.Print_Area" localSheetId="32">調査表!$A$1:$AD$97</definedName>
    <definedName name="_xlnm.Print_Area" localSheetId="48">追加記入欄!$A$1:$GR$76</definedName>
    <definedName name="_xlnm.Print_Area" localSheetId="1">電申申込書!$A$1:$Z$26</definedName>
    <definedName name="_xlnm.Print_Area" localSheetId="2">郵送先!$A$7:$Y$11</definedName>
    <definedName name="_xlnm.Print_Area" localSheetId="31">連絡先!$A$2:$Y$52</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86" l="1"/>
  <c r="I5" i="86"/>
  <c r="I4" i="86"/>
  <c r="I3" i="86"/>
  <c r="H6" i="86"/>
  <c r="H5" i="86"/>
  <c r="H4" i="86"/>
  <c r="H3" i="86"/>
  <c r="G6" i="86"/>
  <c r="G5" i="86"/>
  <c r="G4" i="86"/>
  <c r="G3" i="86"/>
  <c r="F6" i="86"/>
  <c r="F5" i="86"/>
  <c r="F4" i="86"/>
  <c r="F3" i="86"/>
  <c r="E6" i="86"/>
  <c r="E5" i="86"/>
  <c r="E4" i="86"/>
  <c r="E3" i="86"/>
  <c r="D6" i="86"/>
  <c r="D5" i="86"/>
  <c r="D4" i="86"/>
  <c r="D3" i="86"/>
  <c r="C6" i="86"/>
  <c r="C5" i="86"/>
  <c r="C4" i="86"/>
  <c r="C3" i="86"/>
  <c r="A6" i="86"/>
  <c r="A5" i="86"/>
  <c r="A4" i="86"/>
  <c r="A3" i="86"/>
  <c r="A2" i="86"/>
  <c r="GC2" i="72"/>
  <c r="GD2" i="72"/>
  <c r="D2" i="74"/>
  <c r="GG2" i="72"/>
  <c r="GF2" i="72"/>
  <c r="GE2" i="72"/>
  <c r="J2" i="74"/>
  <c r="I2" i="74"/>
  <c r="H2" i="74"/>
  <c r="GD4" i="72"/>
  <c r="C2" i="74"/>
  <c r="DP2" i="72"/>
  <c r="B2" i="74"/>
  <c r="DO2" i="72"/>
  <c r="G2" i="72"/>
  <c r="DN24" i="72"/>
  <c r="DN26" i="72"/>
  <c r="DN25" i="72"/>
  <c r="DS2" i="72"/>
  <c r="J2" i="73"/>
  <c r="DR2" i="72"/>
  <c r="I2" i="73"/>
  <c r="DQ2" i="72"/>
  <c r="H2" i="73"/>
  <c r="D2" i="73"/>
  <c r="B2" i="73"/>
  <c r="GA2" i="72"/>
  <c r="EF2" i="72" l="1"/>
  <c r="H2" i="72"/>
  <c r="J29" i="28"/>
  <c r="E2" i="72" s="1"/>
  <c r="I2" i="86"/>
  <c r="H2" i="86"/>
  <c r="G2" i="86"/>
  <c r="F2" i="86"/>
  <c r="E2" i="86"/>
  <c r="D2" i="86"/>
  <c r="C2" i="86"/>
  <c r="CO2" i="72"/>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14" i="72" l="1"/>
  <c r="B49" i="31"/>
  <c r="FX2" i="72"/>
  <c r="FW2" i="72"/>
  <c r="H27" i="58"/>
  <c r="S2" i="72"/>
  <c r="L61" i="1"/>
  <c r="L60" i="1"/>
  <c r="Y10" i="1"/>
  <c r="J85" i="1"/>
  <c r="I16" i="1"/>
  <c r="I22" i="1"/>
  <c r="I18" i="1"/>
  <c r="O17" i="1"/>
  <c r="I17" i="1"/>
  <c r="J2" i="75"/>
  <c r="I2" i="75"/>
  <c r="H2" i="75"/>
  <c r="E2" i="75"/>
  <c r="D2" i="75"/>
  <c r="C2" i="75"/>
  <c r="B2" i="75"/>
  <c r="A2" i="75"/>
  <c r="E2" i="74"/>
  <c r="A2" i="74"/>
  <c r="E2" i="73"/>
  <c r="C2" i="73"/>
  <c r="A2" i="73"/>
  <c r="J2" i="72" s="1"/>
  <c r="G55" i="72"/>
  <c r="G54" i="72"/>
  <c r="G53" i="72"/>
  <c r="G52" i="72"/>
  <c r="G51" i="72"/>
  <c r="G50" i="72"/>
  <c r="CP31" i="72"/>
  <c r="CP2" i="72" s="1"/>
  <c r="CP22" i="72"/>
  <c r="CP21" i="72"/>
  <c r="CP20" i="72"/>
  <c r="CP6" i="72"/>
  <c r="IR2" i="72"/>
  <c r="IQ2" i="72"/>
  <c r="IP2" i="72"/>
  <c r="FN2" i="72"/>
  <c r="FK2" i="72"/>
  <c r="FJ2" i="72"/>
  <c r="FI2" i="72"/>
  <c r="FH2" i="72"/>
  <c r="FG2" i="72"/>
  <c r="FF2" i="72"/>
  <c r="FE2" i="72"/>
  <c r="FC2" i="72"/>
  <c r="FB2" i="72"/>
  <c r="EX2" i="72"/>
  <c r="EN2" i="72"/>
  <c r="EM2" i="72"/>
  <c r="EL2" i="72"/>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AG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H29" i="58"/>
  <c r="H31" i="50"/>
  <c r="I30" i="50"/>
  <c r="H29" i="50"/>
  <c r="H28" i="50"/>
  <c r="H26" i="50"/>
  <c r="I25" i="50"/>
  <c r="H24" i="50"/>
  <c r="H23" i="50"/>
  <c r="H21" i="50"/>
  <c r="I20" i="50"/>
  <c r="H19" i="50"/>
  <c r="H18" i="50"/>
  <c r="H16" i="50"/>
  <c r="I15" i="50"/>
  <c r="H14" i="50"/>
  <c r="H13" i="50"/>
  <c r="H11" i="50"/>
  <c r="I10" i="50"/>
  <c r="H9" i="50"/>
  <c r="H8" i="50"/>
  <c r="H6" i="50"/>
  <c r="I5" i="50"/>
  <c r="H4" i="50"/>
  <c r="H3" i="50"/>
  <c r="B24"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54" i="33"/>
  <c r="P53"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B45" i="31"/>
  <c r="B44" i="31"/>
  <c r="K35" i="31"/>
  <c r="L38" i="46" s="1"/>
  <c r="K34" i="31"/>
  <c r="H37" i="46" s="1"/>
  <c r="K33" i="31"/>
  <c r="K32" i="31"/>
  <c r="K31" i="31"/>
  <c r="Y30" i="31"/>
  <c r="Y88" i="65" s="1"/>
  <c r="S30" i="31"/>
  <c r="Q33" i="46" s="1"/>
  <c r="L30" i="31"/>
  <c r="L88" i="65" s="1"/>
  <c r="K29" i="31"/>
  <c r="H32" i="46" s="1"/>
  <c r="X28" i="31"/>
  <c r="W31" i="46" s="1"/>
  <c r="R28" i="31"/>
  <c r="L28" i="31"/>
  <c r="K27" i="31"/>
  <c r="K26" i="31"/>
  <c r="K84" i="65" s="1"/>
  <c r="K25" i="31"/>
  <c r="K83" i="65" s="1"/>
  <c r="K24" i="31"/>
  <c r="I26" i="46" s="1"/>
  <c r="K23" i="31"/>
  <c r="H25" i="46" s="1"/>
  <c r="Y22" i="31"/>
  <c r="X24" i="46" s="1"/>
  <c r="S22" i="31"/>
  <c r="L22" i="31"/>
  <c r="K21" i="31"/>
  <c r="X20" i="31"/>
  <c r="X78" i="65" s="1"/>
  <c r="R20" i="31"/>
  <c r="R78" i="65" s="1"/>
  <c r="L20" i="31"/>
  <c r="J22" i="46" s="1"/>
  <c r="K19" i="31"/>
  <c r="L20" i="46" s="1"/>
  <c r="K18" i="31"/>
  <c r="H19" i="46" s="1"/>
  <c r="K17" i="31"/>
  <c r="K16" i="31"/>
  <c r="K15" i="31"/>
  <c r="Y14" i="31"/>
  <c r="Y72" i="65" s="1"/>
  <c r="S14" i="31"/>
  <c r="S72" i="65" s="1"/>
  <c r="L14" i="31"/>
  <c r="L72" i="65" s="1"/>
  <c r="K13" i="31"/>
  <c r="H14" i="46" s="1"/>
  <c r="X12" i="31"/>
  <c r="W13" i="46" s="1"/>
  <c r="R12" i="31"/>
  <c r="L12" i="31"/>
  <c r="K10" i="31"/>
  <c r="K9" i="31"/>
  <c r="K8" i="31"/>
  <c r="K7" i="31"/>
  <c r="O33" i="1" s="1"/>
  <c r="K6" i="31"/>
  <c r="P32" i="1" s="1"/>
  <c r="Y5" i="31"/>
  <c r="X5" i="46" s="1"/>
  <c r="S5" i="31"/>
  <c r="L5" i="31"/>
  <c r="K4" i="31"/>
  <c r="X3" i="31"/>
  <c r="X60" i="65" s="1"/>
  <c r="R3" i="31"/>
  <c r="R60" i="65" s="1"/>
  <c r="L3" i="31"/>
  <c r="J3" i="46" s="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123" i="65" s="1"/>
  <c r="K47" i="30"/>
  <c r="K122" i="65" s="1"/>
  <c r="K46" i="30"/>
  <c r="K120" i="65" s="1"/>
  <c r="K45" i="30"/>
  <c r="K44" i="30"/>
  <c r="K43" i="30"/>
  <c r="K42" i="30"/>
  <c r="I42" i="45" s="1"/>
  <c r="K41" i="30"/>
  <c r="H41" i="45" s="1"/>
  <c r="K40" i="30"/>
  <c r="K114" i="65" s="1"/>
  <c r="K39" i="30"/>
  <c r="K112" i="65" s="1"/>
  <c r="K38" i="30"/>
  <c r="K111" i="65" s="1"/>
  <c r="K37" i="30"/>
  <c r="K36" i="30"/>
  <c r="K35" i="30"/>
  <c r="K34" i="30"/>
  <c r="H34" i="45" s="1"/>
  <c r="K33" i="30"/>
  <c r="H33" i="45" s="1"/>
  <c r="K31" i="30"/>
  <c r="K31" i="45" s="1"/>
  <c r="K30" i="30"/>
  <c r="K102" i="65" s="1"/>
  <c r="K29" i="30"/>
  <c r="K101" i="65" s="1"/>
  <c r="K28" i="30"/>
  <c r="K27" i="30"/>
  <c r="K26" i="30"/>
  <c r="K25" i="30"/>
  <c r="H25" i="45" s="1"/>
  <c r="N22" i="30"/>
  <c r="O22" i="45" s="1"/>
  <c r="M21" i="30"/>
  <c r="M21" i="45" s="1"/>
  <c r="N20" i="30"/>
  <c r="O20" i="45" s="1"/>
  <c r="M19" i="30"/>
  <c r="M19" i="45" s="1"/>
  <c r="N18" i="30"/>
  <c r="O18" i="45" s="1"/>
  <c r="M17" i="30"/>
  <c r="M17" i="45" s="1"/>
  <c r="N15" i="30"/>
  <c r="O15" i="45" s="1"/>
  <c r="M14" i="30"/>
  <c r="M14" i="45" s="1"/>
  <c r="N13" i="30"/>
  <c r="O13" i="45" s="1"/>
  <c r="M12" i="30"/>
  <c r="M12" i="45" s="1"/>
  <c r="N11" i="30"/>
  <c r="O11" i="45" s="1"/>
  <c r="M10" i="30"/>
  <c r="M10" i="45" s="1"/>
  <c r="N8" i="30"/>
  <c r="O8" i="45" s="1"/>
  <c r="M7" i="30"/>
  <c r="M7" i="45" s="1"/>
  <c r="N5" i="30"/>
  <c r="O5" i="45" s="1"/>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6" i="65" s="1"/>
  <c r="K55" i="29"/>
  <c r="A2" i="80" s="1"/>
  <c r="K54" i="29"/>
  <c r="H58" i="44" s="1"/>
  <c r="K53" i="29"/>
  <c r="I57" i="44" s="1"/>
  <c r="K52" i="29"/>
  <c r="Y51" i="29"/>
  <c r="Y51" i="65" s="1"/>
  <c r="S51" i="29"/>
  <c r="S51" i="65" s="1"/>
  <c r="L51" i="29"/>
  <c r="L51" i="65" s="1"/>
  <c r="K50" i="29"/>
  <c r="X49" i="29"/>
  <c r="W53" i="44" s="1"/>
  <c r="R49" i="29"/>
  <c r="P53" i="44" s="1"/>
  <c r="L49" i="29"/>
  <c r="J53" i="44" s="1"/>
  <c r="K47" i="29"/>
  <c r="K46" i="29"/>
  <c r="H51" i="44" s="1"/>
  <c r="K45" i="29"/>
  <c r="H50" i="44" s="1"/>
  <c r="K44" i="29"/>
  <c r="K43" i="29"/>
  <c r="K43" i="65" s="1"/>
  <c r="Y42" i="29"/>
  <c r="X47" i="44" s="1"/>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K32" i="65" s="1"/>
  <c r="X31" i="29"/>
  <c r="W37" i="44" s="1"/>
  <c r="R31" i="29"/>
  <c r="P37" i="44" s="1"/>
  <c r="L31" i="29"/>
  <c r="J37" i="44" s="1"/>
  <c r="K28" i="29"/>
  <c r="K27" i="29"/>
  <c r="K26" i="29"/>
  <c r="K25" i="29"/>
  <c r="K24" i="29"/>
  <c r="Y23" i="29"/>
  <c r="Y23" i="65" s="1"/>
  <c r="S23" i="29"/>
  <c r="Q30" i="44" s="1"/>
  <c r="L23" i="29"/>
  <c r="J30" i="44" s="1"/>
  <c r="K22" i="29"/>
  <c r="X21" i="29"/>
  <c r="X21" i="65" s="1"/>
  <c r="R21" i="29"/>
  <c r="R21" i="65" s="1"/>
  <c r="L21" i="29"/>
  <c r="L21" i="65" s="1"/>
  <c r="K17" i="29"/>
  <c r="K17" i="65" s="1"/>
  <c r="K16" i="29"/>
  <c r="I2" i="76" s="1"/>
  <c r="K15" i="29"/>
  <c r="I23" i="44" s="1"/>
  <c r="K14" i="29"/>
  <c r="M33" i="58" s="1"/>
  <c r="Y13" i="29"/>
  <c r="S13" i="29"/>
  <c r="S13" i="65" s="1"/>
  <c r="L13" i="29"/>
  <c r="K12" i="29"/>
  <c r="X11" i="29"/>
  <c r="W19" i="44" s="1"/>
  <c r="R11" i="29"/>
  <c r="P19" i="44" s="1"/>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AF39" i="27"/>
  <c r="AD39" i="27"/>
  <c r="AA39" i="27"/>
  <c r="H39" i="27"/>
  <c r="F39" i="27"/>
  <c r="C39" i="27"/>
  <c r="AF18" i="27"/>
  <c r="AG10" i="1" s="1"/>
  <c r="AD18" i="27"/>
  <c r="AD10" i="1" s="1"/>
  <c r="AB18" i="27"/>
  <c r="AS6" i="27"/>
  <c r="AT6" i="27" s="1"/>
  <c r="V7" i="24"/>
  <c r="V4" i="24"/>
  <c r="AT106" i="1"/>
  <c r="AT104" i="1"/>
  <c r="AT95" i="1"/>
  <c r="AD26" i="16"/>
  <c r="AD22" i="16"/>
  <c r="H40" i="45" l="1"/>
  <c r="H48" i="45"/>
  <c r="L60" i="65"/>
  <c r="H30" i="45"/>
  <c r="K82" i="65"/>
  <c r="K81" i="65"/>
  <c r="A6" i="30"/>
  <c r="B6" i="45" s="1"/>
  <c r="W28" i="44"/>
  <c r="J33" i="46"/>
  <c r="H59" i="44"/>
  <c r="X31" i="65"/>
  <c r="A9" i="30"/>
  <c r="B9" i="45" s="1"/>
  <c r="X30" i="44"/>
  <c r="K46" i="45"/>
  <c r="Y80" i="65"/>
  <c r="K115" i="65"/>
  <c r="P23" i="1"/>
  <c r="K37" i="65"/>
  <c r="K116" i="65"/>
  <c r="L13" i="65"/>
  <c r="J21" i="44"/>
  <c r="X39" i="44"/>
  <c r="R11" i="65"/>
  <c r="Y42" i="65"/>
  <c r="I24" i="1"/>
  <c r="H43" i="44"/>
  <c r="J15" i="46"/>
  <c r="K97" i="65"/>
  <c r="K124" i="65"/>
  <c r="O24" i="1"/>
  <c r="Q15" i="46"/>
  <c r="K16" i="65"/>
  <c r="X49" i="65"/>
  <c r="K103" i="65"/>
  <c r="K125" i="65"/>
  <c r="K55" i="65"/>
  <c r="K106" i="65"/>
  <c r="I25" i="1"/>
  <c r="X15" i="46"/>
  <c r="M35" i="58"/>
  <c r="H24" i="44"/>
  <c r="H28" i="46"/>
  <c r="K107" i="65"/>
  <c r="I31" i="1"/>
  <c r="B46" i="31"/>
  <c r="H9" i="46"/>
  <c r="H27" i="46"/>
  <c r="L78" i="65"/>
  <c r="I34" i="1"/>
  <c r="P3" i="46"/>
  <c r="X33" i="46"/>
  <c r="K63" i="65"/>
  <c r="Q27" i="64" s="1"/>
  <c r="W3" i="46"/>
  <c r="P22" i="46"/>
  <c r="K64" i="65"/>
  <c r="I33" i="1"/>
  <c r="IE2" i="72"/>
  <c r="I7" i="46"/>
  <c r="W22" i="46"/>
  <c r="H8" i="46"/>
  <c r="K76" i="65"/>
  <c r="DY2" i="72" a="1"/>
  <c r="DY2" i="72" s="1"/>
  <c r="EE2" i="72"/>
  <c r="ED2" i="72"/>
  <c r="T7" i="44"/>
  <c r="V53" i="47"/>
  <c r="Z53" i="47" s="1"/>
  <c r="AA1" i="33"/>
  <c r="F10" i="72"/>
  <c r="B2" i="76"/>
  <c r="M31" i="58"/>
  <c r="K44" i="65"/>
  <c r="H2" i="79"/>
  <c r="K99" i="65"/>
  <c r="I27" i="45"/>
  <c r="I35" i="46"/>
  <c r="K90" i="65"/>
  <c r="N14" i="48"/>
  <c r="J28" i="44"/>
  <c r="J39" i="44"/>
  <c r="I49" i="44"/>
  <c r="H47" i="45"/>
  <c r="V32" i="47"/>
  <c r="K12" i="65"/>
  <c r="K77" i="65"/>
  <c r="K92" i="65"/>
  <c r="K127" i="65"/>
  <c r="H52" i="45"/>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X70" i="65"/>
  <c r="I17" i="46"/>
  <c r="K74" i="65"/>
  <c r="I2" i="77"/>
  <c r="K26" i="65"/>
  <c r="K45" i="65"/>
  <c r="I2" i="79"/>
  <c r="K110" i="65"/>
  <c r="H37" i="45"/>
  <c r="Y13" i="65"/>
  <c r="X21" i="44"/>
  <c r="A4" i="77"/>
  <c r="K28" i="65"/>
  <c r="L35" i="44"/>
  <c r="K41" i="65"/>
  <c r="H46" i="44"/>
  <c r="P11" i="72"/>
  <c r="O11" i="72"/>
  <c r="B2" i="79"/>
  <c r="K52" i="65"/>
  <c r="H56" i="44"/>
  <c r="F2" i="80"/>
  <c r="F2" i="81"/>
  <c r="H6" i="46"/>
  <c r="N13" i="48"/>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Q27" i="63" l="1"/>
  <c r="P2" i="72"/>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992C9B6-150A-4FF6-837B-D015B2408AD3}">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1B5B653-D1E2-42DA-809D-9092DA70B3D0}">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C8435B6-C706-4683-8457-E55E0F2308F5}">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L29" authorId="0" shapeId="0" xr:uid="{A272BBB3-40FB-4C9F-A6F0-280665928F8A}">
      <text>
        <r>
          <rPr>
            <b/>
            <sz val="9"/>
            <color indexed="81"/>
            <rFont val="MS P ゴシック"/>
            <family val="3"/>
            <charset val="128"/>
          </rPr>
          <t>ここは４桁を入力してください。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<sst xmlns="http://schemas.openxmlformats.org/spreadsheetml/2006/main" count="13086" uniqueCount="4215">
  <si>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</si>
  <si>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</si>
  <si>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</si>
  <si>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</si>
  <si>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</si>
  <si>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</si>
  <si>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</si>
  <si>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</si>
  <si>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</si>
  <si>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</si>
  <si>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</si>
  <si>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</si>
  <si>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</si>
  <si>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</si>
  <si>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</si>
  <si>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</si>
  <si>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</si>
  <si>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</si>
  <si>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</si>
  <si>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</si>
  <si>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</si>
  <si>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</si>
  <si>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</si>
  <si>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</si>
  <si>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</si>
  <si>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</si>
  <si>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</si>
  <si>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</si>
  <si>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</si>
  <si>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</si>
  <si>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</si>
  <si>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</si>
  <si>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</si>
  <si>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</si>
  <si>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</si>
  <si>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</si>
  <si>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</si>
  <si>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</si>
  <si>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</si>
  <si>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</si>
  <si>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</si>
  <si>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</si>
  <si>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</si>
  <si>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</si>
  <si>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</si>
  <si>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</si>
  <si>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</si>
  <si>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</si>
  <si>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</si>
  <si>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</si>
  <si>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</si>
  <si>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</si>
  <si>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</si>
  <si>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</si>
  <si>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</si>
  <si>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</si>
  <si>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</si>
  <si>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</si>
  <si>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</si>
  <si>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</si>
  <si>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</si>
  <si>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</si>
  <si>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</si>
  <si>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</si>
  <si>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</si>
  <si>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</si>
  <si>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</si>
  <si>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</si>
  <si>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</si>
  <si>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</si>
  <si>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</si>
  <si>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</si>
  <si>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</si>
  <si>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</si>
  <si>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</si>
  <si>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</si>
  <si>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</si>
  <si>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</si>
  <si>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</si>
  <si>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</si>
  <si>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</si>
  <si>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</si>
  <si>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</si>
  <si>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</si>
  <si>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</si>
  <si>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</si>
  <si>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</si>
  <si>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</si>
  <si>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</si>
  <si>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</si>
  <si>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</si>
  <si>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</si>
  <si>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</si>
  <si>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</si>
  <si>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</si>
  <si>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</si>
  <si>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</si>
  <si>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</si>
  <si>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</si>
  <si>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</si>
  <si>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</si>
  <si>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</si>
  <si>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</si>
  <si>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</si>
  <si>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</si>
  <si>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</si>
  <si>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</si>
  <si>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</si>
  <si>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</si>
  <si>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</si>
  <si>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</si>
  <si>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</si>
  <si>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</si>
  <si>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</si>
  <si>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</si>
  <si>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</si>
  <si>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</si>
  <si>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</si>
  <si>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</si>
  <si>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</si>
  <si>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</si>
  <si>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</si>
  <si>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</si>
  <si>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</si>
  <si>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</si>
  <si>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</si>
  <si>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</si>
  <si>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</si>
  <si>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</si>
  <si>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</si>
  <si>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</si>
  <si>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</si>
  <si>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</si>
  <si>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</si>
  <si>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</si>
  <si>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</si>
  <si>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</si>
  <si>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</si>
  <si>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</si>
  <si>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</si>
  <si>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</si>
  <si>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</si>
  <si>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</si>
  <si>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</si>
  <si>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</si>
  <si>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</si>
  <si>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</si>
  <si>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</si>
  <si>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</si>
  <si>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</si>
  <si>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</si>
  <si>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</si>
  <si>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</si>
  <si>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</si>
  <si>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</si>
  <si>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</si>
  <si>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</si>
  <si>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</si>
  <si>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</si>
  <si>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</si>
  <si>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</si>
  <si>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</si>
  <si>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</si>
  <si>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</si>
  <si>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</si>
  <si>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</si>
  <si>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</si>
  <si>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</si>
  <si>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</si>
  <si>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</si>
  <si>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</si>
  <si>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</si>
  <si>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</si>
  <si>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</si>
  <si>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</si>
  <si>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</si>
  <si>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</si>
  <si>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</si>
  <si>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</si>
  <si>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</si>
  <si>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</si>
  <si>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</si>
  <si>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</si>
  <si>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</si>
  <si>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</si>
  <si>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</si>
  <si>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</si>
  <si>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</si>
  <si>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</si>
  <si>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</si>
  <si>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</si>
  <si>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</si>
  <si>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</si>
  <si>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</si>
  <si>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</si>
  <si>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</si>
  <si>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</si>
  <si>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</si>
  <si>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</si>
  <si>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</si>
  <si>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</si>
  <si>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</si>
  <si>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</si>
  <si>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</si>
  <si>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</si>
  <si>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</si>
  <si>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</si>
  <si>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</si>
  <si>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</si>
  <si>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</si>
  <si>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</si>
  <si>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</si>
  <si>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</si>
  <si>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</si>
  <si>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</si>
  <si>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</si>
  <si>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</si>
  <si>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</si>
  <si>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</si>
  <si>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</si>
  <si>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</si>
  <si>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</si>
  <si>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</si>
  <si>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</si>
  <si>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</si>
  <si>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</si>
  <si>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</si>
  <si>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</si>
  <si>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</si>
  <si>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</si>
  <si>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</si>
  <si>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</si>
  <si>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</si>
  <si>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</si>
  <si>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</si>
  <si>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</si>
  <si>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</si>
  <si>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</si>
  <si>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</si>
  <si>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</si>
  <si>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</si>
  <si>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</si>
  <si>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</si>
  <si>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</si>
  <si>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</si>
  <si>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</si>
  <si>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</si>
  <si>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</si>
  <si>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</si>
  <si>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</si>
  <si>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</si>
  <si>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</si>
  <si>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</si>
  <si>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</si>
  <si>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</si>
  <si>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</si>
  <si>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</si>
  <si>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</si>
  <si>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</si>
  <si>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</si>
  <si>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</si>
  <si>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</si>
  <si>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</si>
  <si>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</si>
  <si>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</si>
  <si>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</si>
  <si>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</si>
  <si>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</si>
  <si>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</si>
  <si>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</si>
  <si>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</si>
  <si>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</si>
  <si>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</si>
  <si>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</si>
  <si>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</si>
  <si>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</si>
  <si>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</si>
  <si>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</si>
  <si>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</si>
  <si>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</si>
  <si>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</si>
  <si>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</si>
  <si>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</si>
  <si>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</si>
  <si>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</si>
  <si>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</si>
  <si>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</si>
  <si>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</si>
  <si>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</si>
  <si>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</si>
  <si>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</si>
  <si>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</si>
  <si>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</si>
  <si>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</si>
  <si>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</si>
  <si>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</si>
  <si>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</si>
  <si>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</si>
  <si>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</si>
  <si>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</si>
  <si>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</si>
  <si>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</si>
  <si>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</si>
  <si>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</si>
  <si>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</si>
  <si>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</si>
  <si>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</si>
  <si>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</si>
  <si>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</si>
  <si>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</si>
  <si>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</si>
  <si>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</si>
  <si>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</si>
  <si>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</si>
  <si>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</si>
  <si>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</si>
  <si>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</si>
  <si>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</si>
  <si>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</si>
  <si>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</si>
  <si>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</si>
  <si>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</si>
  <si>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</si>
  <si>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</si>
  <si>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</si>
  <si>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</si>
  <si>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</si>
  <si>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</si>
  <si>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</si>
  <si>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</si>
  <si>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</si>
  <si>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</si>
  <si>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</si>
  <si>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</si>
  <si>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</si>
  <si>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</si>
  <si>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</si>
  <si>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</si>
  <si>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</si>
  <si>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</si>
  <si>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</si>
  <si>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</si>
  <si>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</si>
  <si>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</si>
  <si>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</si>
  <si>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</si>
  <si>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</si>
  <si>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</si>
  <si>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</si>
  <si>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</si>
  <si>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</si>
  <si>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</si>
  <si>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</si>
  <si>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</si>
  <si>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</si>
  <si>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</si>
  <si>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</si>
  <si>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</si>
  <si>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</si>
  <si>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</si>
  <si>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</si>
  <si>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</si>
  <si>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</si>
  <si>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</si>
  <si>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</si>
  <si>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</si>
  <si>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</si>
  <si>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</si>
  <si>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</si>
  <si>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</si>
  <si>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</si>
  <si>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</si>
  <si>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</si>
  <si>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</si>
  <si>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</si>
  <si>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</si>
  <si>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</si>
  <si>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</si>
  <si>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</si>
  <si>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</si>
  <si>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</si>
  <si>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</si>
  <si>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</si>
  <si>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</si>
  <si>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</si>
  <si>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</si>
  <si>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</si>
  <si>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</si>
  <si>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</si>
  <si>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</si>
  <si>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</si>
  <si>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</si>
  <si>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</si>
  <si>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</si>
  <si>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</si>
  <si>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</si>
  <si>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</si>
  <si>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</si>
  <si>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</si>
  <si>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</si>
  <si>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</si>
  <si>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</si>
  <si>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</si>
  <si>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</si>
  <si>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</si>
  <si>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</si>
  <si>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</si>
  <si>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</si>
  <si>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</si>
  <si>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</si>
  <si>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</si>
  <si>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</si>
  <si>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</si>
  <si>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</si>
  <si>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</si>
  <si>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</si>
  <si>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</si>
  <si>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</si>
  <si>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</si>
  <si>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</si>
  <si>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</si>
  <si>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</si>
  <si>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</si>
  <si>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</si>
  <si>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</si>
  <si>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</si>
  <si>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</si>
  <si>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</si>
  <si>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</si>
  <si>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</si>
  <si>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</si>
  <si>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</si>
  <si>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</si>
  <si>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</si>
  <si>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</si>
  <si>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</si>
  <si>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</si>
  <si>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</si>
  <si>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</si>
  <si>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</si>
  <si>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</si>
  <si>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</si>
  <si>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</si>
  <si>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</si>
  <si>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</si>
  <si>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</si>
  <si>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</si>
  <si>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</si>
  <si>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</si>
  <si>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</si>
  <si>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</si>
  <si>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</si>
  <si>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</si>
  <si>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</si>
  <si>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</si>
  <si>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</si>
  <si>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</si>
  <si>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</si>
  <si>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</si>
  <si>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</si>
  <si>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</si>
  <si>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</si>
  <si>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</si>
  <si>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</si>
  <si>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</si>
  <si>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</si>
  <si>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</si>
  <si>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</si>
  <si>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</si>
  <si>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</si>
  <si>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</si>
  <si>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</si>
  <si>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</si>
  <si>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</si>
  <si>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</si>
  <si>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</si>
  <si>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</si>
  <si>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</si>
  <si>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</si>
  <si>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</si>
  <si>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</si>
  <si>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</si>
  <si>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</si>
  <si>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</si>
  <si>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</si>
  <si>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</si>
  <si>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</si>
  <si>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</si>
  <si>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</si>
  <si>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</si>
  <si>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</si>
  <si>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</si>
  <si>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</si>
  <si>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</si>
  <si>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</si>
  <si>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</si>
  <si>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</si>
  <si>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</si>
  <si>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</si>
  <si>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</si>
  <si>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</si>
  <si>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</si>
  <si>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</si>
  <si>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</si>
  <si>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</si>
  <si>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</si>
  <si>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</si>
  <si>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</si>
  <si>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</si>
  <si>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</si>
  <si>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</si>
  <si>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</si>
  <si>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</si>
  <si>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</si>
  <si>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</si>
  <si>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</si>
  <si>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</si>
  <si>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</si>
  <si>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</si>
  <si>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</si>
  <si>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</si>
  <si>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</si>
  <si>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</si>
  <si>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</si>
  <si>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</si>
  <si>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</si>
  <si>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</si>
  <si>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</si>
  <si>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</si>
  <si>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</si>
  <si>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</si>
  <si>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</si>
  <si>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</si>
  <si>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</si>
  <si>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</si>
  <si>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</si>
  <si>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</si>
  <si>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</si>
  <si>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</si>
  <si>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</si>
  <si>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</si>
  <si>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</si>
  <si>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</si>
  <si>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</si>
  <si>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</si>
  <si>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</si>
  <si>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</si>
  <si>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</si>
  <si>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</si>
  <si>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</si>
  <si>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</si>
  <si>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</si>
  <si>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</si>
  <si>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</si>
  <si>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</si>
  <si>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</si>
  <si>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</si>
  <si>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</si>
  <si>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</si>
  <si>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</si>
  <si>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</si>
  <si>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</si>
  <si>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</si>
  <si>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</si>
  <si>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</si>
  <si>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</si>
  <si>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</si>
  <si>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</si>
  <si>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</si>
  <si>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</si>
  <si>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</si>
  <si>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</si>
  <si>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</si>
  <si>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</si>
  <si>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</si>
  <si>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</si>
  <si>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</si>
  <si>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</si>
  <si>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</si>
  <si>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</si>
  <si>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</si>
  <si>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</si>
  <si>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</si>
  <si>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</si>
  <si>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</si>
  <si>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</si>
  <si>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</si>
  <si>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</si>
  <si>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</si>
  <si>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</si>
  <si>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</si>
  <si>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</si>
  <si>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</si>
  <si>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</si>
  <si>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</si>
  <si>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</si>
  <si>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</si>
  <si>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</si>
  <si>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</si>
  <si>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</si>
  <si>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</si>
  <si>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</si>
  <si>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</si>
  <si>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</si>
  <si>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</si>
  <si>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</si>
  <si>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</si>
  <si>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</si>
  <si>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</si>
  <si>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</si>
  <si>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</si>
  <si>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</si>
  <si>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</si>
  <si>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</si>
  <si>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</si>
  <si>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</si>
  <si>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</si>
  <si>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</si>
  <si>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</si>
  <si>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</si>
  <si>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</si>
  <si>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</si>
  <si>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</si>
  <si>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</si>
  <si>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</si>
  <si>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</si>
  <si>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</si>
  <si>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</si>
  <si>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</si>
  <si>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</si>
  <si>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</si>
  <si>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</si>
  <si>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</si>
  <si>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</si>
  <si>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</si>
  <si>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</si>
  <si>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</si>
  <si>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</si>
  <si>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</si>
  <si>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</si>
  <si>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</si>
  <si>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</si>
  <si>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</si>
  <si>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</si>
  <si>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</si>
  <si>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</si>
  <si>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</si>
  <si>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</si>
  <si>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</si>
  <si>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</si>
  <si>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</si>
  <si>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</si>
  <si>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</si>
  <si>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</si>
  <si>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</si>
  <si>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</si>
  <si>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</si>
  <si>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</si>
  <si>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</si>
  <si>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</si>
  <si>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</si>
  <si>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</si>
  <si>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</si>
  <si>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</si>
  <si>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</si>
  <si>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</si>
  <si>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</si>
  <si>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</si>
  <si>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</si>
  <si>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</si>
  <si>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</si>
  <si>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</si>
  <si>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</si>
  <si>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</si>
  <si>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</si>
  <si>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</si>
  <si>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</si>
  <si>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</si>
  <si>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</si>
  <si>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</si>
  <si>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</si>
  <si>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</si>
  <si>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</si>
  <si>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</si>
  <si>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</si>
  <si>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</si>
  <si>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</si>
  <si>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</si>
  <si>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</si>
  <si>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</si>
  <si>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</si>
  <si>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</si>
  <si>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</si>
  <si>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</si>
  <si>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</si>
  <si>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</si>
  <si>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</si>
  <si>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</si>
  <si>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</si>
  <si>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</si>
  <si>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</si>
  <si>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</si>
  <si>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</si>
  <si>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</si>
  <si>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</si>
  <si>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</si>
  <si>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</si>
  <si>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</si>
  <si>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</si>
  <si>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</si>
  <si>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</si>
  <si>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</si>
  <si>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</si>
  <si>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</si>
  <si>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</si>
  <si>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</si>
  <si>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</si>
  <si>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</si>
  <si>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</si>
  <si>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</si>
  <si>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</si>
  <si>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</si>
  <si>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</si>
  <si>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</si>
  <si>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</si>
  <si>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</si>
  <si>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</si>
  <si>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</si>
  <si>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</si>
  <si>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</si>
  <si>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</si>
  <si>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</si>
  <si>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</si>
  <si>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</si>
  <si>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</si>
  <si>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</si>
  <si>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</si>
  <si>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</si>
  <si>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</si>
  <si>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</si>
  <si>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</si>
  <si>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</si>
  <si>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</si>
  <si>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</si>
  <si>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</si>
  <si>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</si>
  <si>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</si>
  <si>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</si>
  <si>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</si>
  <si>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</si>
  <si>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</si>
  <si>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</si>
  <si>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</si>
  <si>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</si>
  <si>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</si>
  <si>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</si>
  <si>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</si>
  <si>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</si>
  <si>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</si>
  <si>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</si>
  <si>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</si>
  <si>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</si>
  <si>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</si>
  <si>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</si>
  <si>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</si>
  <si>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</si>
  <si>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</si>
  <si>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</si>
  <si>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</si>
  <si>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</si>
  <si>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</si>
  <si>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</si>
  <si>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</si>
  <si>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</si>
  <si>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</si>
  <si>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</si>
  <si>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</si>
  <si>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</si>
  <si>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</si>
  <si>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</si>
  <si>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</si>
  <si>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</si>
  <si>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</si>
  <si>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</si>
  <si>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</si>
  <si>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</si>
  <si>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</si>
  <si>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</si>
  <si>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</si>
  <si>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</si>
  <si>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</si>
  <si>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</si>
  <si>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</si>
  <si>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</si>
  <si>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</si>
  <si>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</si>
  <si>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</si>
  <si>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</si>
  <si>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</si>
  <si>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</si>
  <si>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</si>
  <si>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</si>
  <si>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</si>
  <si>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</si>
  <si>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</si>
  <si>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</si>
  <si>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</si>
  <si>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</si>
  <si>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</si>
  <si>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</si>
  <si>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</si>
  <si>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</si>
  <si>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</si>
  <si>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</si>
  <si>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</si>
  <si>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</si>
  <si>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</si>
  <si>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</si>
  <si>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</si>
  <si>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</si>
  <si>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</si>
  <si>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</si>
  <si>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</si>
  <si>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</si>
  <si>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</si>
  <si>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</si>
  <si>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</si>
  <si>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</si>
  <si>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</si>
  <si>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</si>
  <si>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</si>
  <si>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</si>
  <si>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</si>
  <si>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</si>
  <si>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</si>
  <si>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</si>
  <si>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</si>
  <si>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</si>
  <si>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</si>
  <si>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</si>
  <si>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</si>
  <si>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</si>
  <si>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</si>
  <si>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</si>
  <si>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</si>
  <si>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</si>
  <si>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</si>
  <si>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</si>
  <si>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</si>
  <si>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</si>
  <si>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</si>
  <si>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</si>
  <si>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</si>
  <si>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</si>
  <si>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</si>
  <si>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</si>
  <si>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</si>
  <si>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</si>
  <si>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</si>
  <si>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</si>
  <si>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</si>
  <si>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</si>
  <si>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</si>
  <si>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</si>
  <si>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</si>
  <si>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</si>
  <si>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</si>
  <si>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</si>
  <si>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</si>
  <si>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</si>
  <si>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</si>
  <si>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</si>
  <si>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</si>
  <si>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</si>
  <si>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</si>
  <si>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</si>
  <si>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</si>
  <si>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</si>
  <si>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</si>
  <si>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</si>
  <si>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</si>
  <si>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</si>
  <si>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</si>
  <si>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</si>
  <si>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</si>
  <si>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</si>
  <si>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</si>
  <si>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</si>
  <si>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</si>
  <si>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</si>
  <si>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</si>
  <si>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</si>
  <si>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</si>
  <si>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</si>
  <si>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</si>
  <si>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</si>
  <si>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</si>
  <si>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</si>
  <si>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</si>
  <si>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</si>
  <si>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</si>
  <si>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</si>
  <si>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</si>
  <si>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</si>
  <si>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</si>
  <si>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</si>
  <si>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</si>
  <si>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</si>
  <si>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</si>
  <si>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</si>
  <si>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</si>
  <si>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</si>
  <si>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</si>
  <si>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</si>
  <si>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</si>
  <si>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</si>
  <si>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</si>
  <si>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</si>
  <si>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</si>
  <si>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</si>
  <si>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</si>
  <si>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</si>
  <si>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</si>
  <si>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</si>
  <si>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</si>
  <si>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</si>
  <si>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</si>
  <si>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</si>
  <si>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</si>
  <si>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</si>
  <si>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</si>
  <si>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</si>
  <si>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</si>
  <si>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</si>
  <si>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</si>
  <si>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</si>
  <si>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</si>
  <si>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</si>
  <si>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</si>
  <si>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</si>
  <si>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</si>
  <si>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</si>
  <si>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</si>
  <si>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</si>
  <si>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</si>
  <si>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</si>
  <si>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</si>
  <si>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</si>
  <si>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</si>
  <si>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</si>
  <si>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</si>
  <si>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</si>
  <si>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</si>
  <si>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</si>
  <si>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</si>
  <si>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</si>
  <si>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</si>
  <si>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</si>
  <si>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</si>
  <si>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</si>
  <si>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</si>
  <si>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</si>
  <si>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</si>
  <si>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</si>
  <si>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</si>
  <si>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</si>
  <si>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</si>
  <si>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</si>
  <si>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</si>
  <si>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</si>
  <si>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</si>
  <si>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</si>
  <si>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</si>
  <si>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</si>
  <si>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</si>
  <si>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</si>
  <si>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</si>
  <si>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</si>
  <si>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</si>
  <si>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</si>
  <si>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</si>
  <si>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</si>
  <si>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</si>
  <si>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</si>
  <si>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</si>
  <si>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</si>
  <si>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</si>
  <si>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</si>
  <si>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</si>
  <si>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</si>
  <si>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</si>
  <si>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</si>
  <si>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</si>
  <si>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</si>
  <si>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</si>
  <si>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</si>
  <si>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</si>
  <si>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</si>
  <si>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</si>
  <si>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</si>
  <si>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</si>
  <si>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</si>
  <si>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</si>
  <si>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</si>
  <si>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</si>
  <si>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</si>
  <si>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</si>
  <si>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</si>
  <si>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</si>
  <si>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</si>
  <si>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</si>
  <si>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</si>
  <si>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</si>
  <si>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</si>
  <si>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</si>
  <si>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</si>
  <si>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</si>
  <si>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</si>
  <si>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</si>
  <si>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</si>
  <si>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</si>
  <si>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</si>
  <si>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</si>
  <si>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</si>
  <si>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</si>
  <si>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</si>
  <si>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</si>
  <si>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</si>
  <si>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</si>
  <si>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</si>
  <si>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</si>
  <si>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</si>
  <si>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</si>
  <si>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</si>
  <si>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</si>
  <si>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</si>
  <si>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</si>
  <si>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</si>
  <si>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</si>
  <si>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</si>
  <si>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</si>
  <si>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</si>
  <si>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</si>
  <si>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</si>
  <si>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</si>
  <si>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</si>
  <si>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</si>
  <si>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</si>
  <si>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</si>
  <si>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</si>
  <si>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</si>
  <si>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</si>
  <si>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</si>
  <si>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</si>
  <si>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</si>
  <si>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</si>
  <si>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</si>
  <si>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</si>
  <si>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</si>
  <si>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</si>
  <si>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</si>
  <si>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</si>
  <si>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</si>
  <si>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</si>
  <si>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</si>
  <si>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</si>
  <si>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</si>
  <si>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</si>
  <si>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</si>
  <si>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</si>
  <si>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</si>
  <si>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</si>
  <si>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</si>
  <si>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</si>
  <si>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</si>
  <si>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</si>
  <si>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</si>
  <si>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</si>
  <si>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</si>
  <si>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</si>
  <si>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</si>
  <si>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</si>
  <si>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</si>
  <si>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</si>
  <si>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</si>
  <si>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</si>
  <si>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</si>
  <si>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</si>
  <si>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</si>
  <si>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</si>
  <si>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</si>
  <si>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</si>
  <si>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</si>
  <si>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</si>
  <si>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</si>
  <si>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</si>
  <si>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</si>
  <si>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</si>
  <si>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</si>
  <si>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</si>
  <si>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</si>
  <si>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</si>
  <si>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</si>
  <si>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</si>
  <si>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</si>
  <si>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</si>
  <si>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</si>
  <si>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</si>
  <si>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</si>
  <si>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</si>
  <si>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</si>
  <si>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</si>
  <si>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</si>
  <si>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</si>
  <si>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</si>
  <si>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</si>
  <si>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</si>
  <si>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</si>
  <si>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</si>
  <si>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</si>
  <si>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</si>
  <si>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</si>
  <si>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</si>
  <si>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</si>
  <si>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</si>
  <si>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</si>
  <si>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</si>
  <si>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</si>
  <si>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</si>
  <si>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</si>
  <si>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</si>
  <si>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</si>
  <si>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</si>
  <si>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</si>
  <si>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</si>
  <si>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</si>
  <si>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</si>
  <si>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</si>
  <si>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</si>
  <si>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</si>
  <si>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</si>
  <si>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</si>
  <si>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</si>
  <si>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</si>
  <si>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</si>
  <si>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</si>
  <si>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</si>
  <si>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</si>
  <si>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</si>
  <si>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</si>
  <si>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</si>
  <si>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</si>
  <si>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</si>
  <si>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</si>
  <si>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</si>
  <si>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</si>
  <si>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</si>
  <si>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</si>
  <si>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</si>
  <si>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</si>
  <si>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</si>
  <si>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</si>
  <si>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</si>
  <si>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</si>
  <si>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</si>
  <si>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</si>
  <si>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</si>
  <si>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</si>
  <si>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</si>
  <si>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</si>
  <si>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</si>
  <si>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</si>
  <si>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</si>
  <si>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</si>
  <si>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</si>
  <si>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</si>
  <si>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</si>
  <si>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</si>
  <si>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</si>
  <si>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</si>
  <si>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</si>
  <si>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</si>
  <si>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</si>
  <si>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</si>
  <si>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</si>
  <si>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</si>
  <si>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</si>
  <si>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</si>
  <si>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</si>
  <si>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</si>
  <si>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</si>
  <si>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</si>
  <si>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</si>
  <si>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</si>
  <si>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</si>
  <si>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</si>
  <si>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</si>
  <si>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</si>
  <si>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</si>
  <si>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</si>
  <si>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</si>
  <si>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</si>
  <si>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</si>
  <si>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</si>
  <si>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</si>
  <si>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</si>
  <si>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</si>
  <si>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</si>
  <si>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</si>
  <si>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</si>
  <si>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</si>
  <si>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</si>
  <si>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</si>
  <si>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</si>
  <si>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</si>
  <si>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</si>
  <si>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</si>
  <si>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</si>
  <si>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</si>
  <si>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</si>
  <si>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</si>
  <si>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</si>
  <si>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</si>
  <si>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</si>
  <si>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</si>
  <si>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</si>
  <si>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</si>
  <si>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</si>
  <si>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</si>
  <si>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</si>
  <si>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</si>
  <si>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</si>
  <si>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</si>
  <si>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</si>
  <si>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</si>
  <si>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</si>
  <si>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</si>
  <si>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</si>
  <si>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</si>
  <si>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</si>
  <si>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</si>
  <si>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</si>
  <si>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</si>
  <si>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</si>
  <si>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</si>
  <si>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</si>
  <si>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</si>
  <si>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</si>
  <si>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</si>
  <si>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</si>
  <si>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</si>
  <si>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</si>
  <si>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</si>
  <si>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</si>
  <si>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</si>
  <si>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</si>
  <si>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</si>
  <si>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</si>
  <si>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</si>
  <si>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</si>
  <si>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</si>
  <si>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</si>
  <si>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</si>
  <si>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</si>
  <si>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</si>
  <si>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</si>
  <si>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</si>
  <si>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</si>
  <si>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</si>
  <si>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</si>
  <si>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</si>
  <si>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</si>
  <si>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</si>
  <si>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</si>
  <si>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</si>
  <si>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</si>
  <si>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</si>
  <si>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</si>
  <si>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</si>
  <si>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</si>
  <si>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</si>
  <si>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</si>
  <si>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</si>
  <si>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</si>
  <si>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</si>
  <si>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</si>
  <si>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</si>
  <si>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</si>
  <si>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</si>
  <si>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</si>
  <si>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</si>
  <si>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</si>
  <si>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</si>
  <si>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</si>
  <si>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</si>
  <si>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</si>
  <si>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</si>
  <si>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</si>
  <si>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</si>
  <si>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</si>
  <si>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</si>
  <si>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</si>
  <si>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</si>
  <si>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</si>
  <si>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</si>
  <si>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</si>
  <si>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</si>
  <si>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</si>
  <si>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</si>
  <si>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</si>
  <si>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</si>
  <si>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</si>
  <si>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</si>
  <si>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</si>
  <si>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</si>
  <si>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</si>
  <si>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</si>
  <si>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</si>
  <si>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</si>
  <si>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</si>
  <si>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</si>
  <si>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</si>
  <si>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</si>
  <si>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</si>
  <si>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</si>
  <si>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</si>
  <si>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</si>
  <si>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</si>
  <si>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</si>
  <si>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</si>
  <si>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</si>
  <si>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</si>
  <si>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</si>
  <si>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</si>
  <si>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</si>
  <si>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</si>
  <si>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</si>
  <si>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</si>
  <si>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</si>
  <si>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</si>
  <si>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</si>
  <si>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</si>
  <si>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</si>
  <si>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</si>
  <si>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</si>
  <si>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</si>
  <si>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</si>
  <si>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</si>
  <si>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</si>
  <si>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</si>
  <si>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</si>
  <si>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</si>
  <si>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</si>
  <si>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</si>
  <si>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</si>
  <si>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</si>
  <si>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</si>
  <si>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</si>
  <si>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</si>
  <si>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</si>
  <si>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</si>
  <si>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</si>
  <si>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</si>
  <si>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</si>
  <si>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</si>
  <si>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</si>
  <si>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</si>
  <si>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</si>
  <si>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</si>
  <si>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</si>
  <si>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</si>
  <si>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</si>
  <si>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</si>
  <si>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</si>
  <si>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</si>
  <si>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</si>
  <si>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</si>
  <si>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</si>
  <si>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</si>
  <si>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</si>
  <si>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</si>
  <si>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</si>
  <si>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</si>
  <si>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</si>
  <si>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</si>
  <si>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</si>
  <si>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</si>
  <si>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</si>
  <si>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</si>
  <si>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</si>
  <si>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</si>
  <si>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</si>
  <si>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</si>
  <si>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</si>
  <si>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</si>
  <si>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</si>
  <si>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</si>
  <si>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</si>
  <si>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</si>
  <si>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</si>
  <si>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</si>
  <si>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</si>
  <si>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</si>
  <si>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</si>
  <si>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</si>
  <si>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</si>
  <si>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</si>
  <si>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</si>
  <si>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</si>
  <si>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</si>
  <si>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</si>
  <si>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</si>
  <si>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</si>
  <si>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</si>
  <si>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</si>
  <si>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</si>
  <si>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</si>
  <si>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</si>
  <si>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</si>
  <si>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</si>
  <si>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</si>
  <si>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</si>
  <si>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</si>
  <si>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</si>
  <si>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</si>
  <si>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</si>
  <si>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</si>
  <si>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</si>
  <si>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</si>
  <si>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</si>
  <si>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</si>
  <si>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</si>
  <si>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</si>
  <si>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</si>
  <si>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</si>
  <si>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</si>
  <si>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</si>
  <si>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</si>
  <si>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</si>
  <si>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</si>
  <si>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</si>
  <si>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</si>
  <si>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</si>
  <si>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</si>
  <si>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</si>
  <si>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</si>
  <si>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</si>
  <si>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</si>
  <si>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</si>
  <si>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</si>
  <si>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</si>
  <si>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</si>
  <si>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</si>
  <si>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</si>
  <si>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</si>
  <si>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</si>
  <si>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</si>
  <si>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</si>
  <si>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</si>
  <si>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</si>
  <si>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</si>
  <si>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</si>
  <si>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</si>
  <si>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</si>
  <si>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</si>
  <si>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</si>
  <si>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</si>
  <si>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</si>
  <si>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</si>
  <si>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</si>
  <si>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</si>
  <si>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</si>
  <si>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</si>
  <si>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</si>
  <si>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</si>
  <si>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</si>
  <si>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</si>
  <si>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</si>
  <si>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</si>
  <si>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</si>
  <si>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</si>
  <si>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</si>
  <si>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</si>
  <si>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</si>
  <si>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</si>
  <si>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</si>
  <si>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</si>
  <si>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</si>
  <si>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</si>
  <si>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</si>
  <si>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</si>
  <si>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</si>
  <si>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</si>
  <si>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</si>
  <si>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</si>
  <si>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</si>
  <si>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</si>
  <si>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</si>
  <si>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</si>
  <si>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</si>
  <si>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</si>
  <si>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</si>
  <si>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</si>
  <si>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</si>
  <si>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</si>
  <si>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</si>
  <si>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</si>
  <si>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</si>
  <si>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</si>
  <si>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</si>
  <si>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</si>
  <si>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</si>
  <si>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</si>
  <si>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</si>
  <si>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</si>
  <si>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</si>
  <si>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</si>
  <si>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</si>
  <si>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</si>
  <si>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</si>
  <si>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</si>
  <si>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</si>
  <si>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</si>
  <si>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</si>
  <si>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</si>
  <si>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</si>
  <si>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</si>
  <si>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</si>
  <si>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</si>
  <si>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</si>
  <si>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</si>
  <si>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</si>
  <si>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</si>
  <si>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</si>
  <si>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</si>
  <si>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</si>
  <si>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</si>
  <si>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</si>
  <si>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</si>
  <si>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</si>
  <si>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</si>
  <si>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</si>
  <si>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</si>
  <si>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</si>
  <si>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</si>
  <si>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</si>
  <si>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</si>
  <si>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</si>
  <si>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</si>
  <si>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</si>
  <si>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</si>
  <si>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</si>
  <si>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</si>
  <si>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</si>
  <si>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</si>
  <si>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</si>
  <si>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</si>
  <si>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</si>
  <si>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</si>
  <si>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</si>
  <si>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</si>
  <si>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</si>
  <si>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</si>
  <si>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</si>
  <si>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</si>
  <si>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</si>
  <si>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</si>
  <si>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</si>
  <si>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</si>
  <si>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</si>
  <si>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</si>
  <si>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</si>
  <si>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</si>
  <si>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</si>
  <si>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</si>
  <si>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</si>
  <si>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</si>
  <si>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</si>
  <si>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</si>
  <si>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</si>
  <si>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</si>
  <si>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</si>
  <si>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</si>
  <si>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</si>
  <si>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</si>
  <si>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</si>
  <si>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</si>
  <si>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</si>
  <si>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</si>
  <si>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</si>
  <si>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</si>
  <si>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</si>
  <si>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</si>
  <si>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</si>
  <si>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</si>
  <si>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</si>
  <si>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</si>
  <si>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</si>
  <si>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</si>
  <si>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</si>
  <si>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</si>
  <si>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</si>
  <si>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</si>
  <si>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</si>
  <si>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</si>
  <si>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</si>
  <si>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</si>
  <si>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</si>
  <si>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</si>
  <si>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</si>
  <si>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</si>
  <si>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</si>
  <si>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</si>
  <si>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</si>
  <si>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</si>
  <si>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</si>
  <si>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</si>
  <si>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</si>
  <si>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</si>
  <si>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</si>
  <si>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</si>
  <si>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</si>
  <si>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</si>
  <si>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</si>
  <si>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</si>
  <si>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</si>
  <si>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</si>
  <si>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</si>
  <si>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</si>
  <si>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</si>
  <si>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</si>
  <si>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</si>
  <si>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</si>
  <si>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</si>
  <si>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</si>
  <si>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</si>
  <si>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</si>
  <si>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</si>
  <si>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</si>
  <si>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</si>
  <si>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</si>
  <si>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</si>
  <si>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</si>
  <si>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</si>
  <si>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</si>
  <si>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</si>
  <si>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</si>
  <si>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</si>
  <si>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</si>
  <si>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</si>
  <si>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</si>
  <si>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</si>
  <si>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</si>
  <si>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</si>
  <si>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</si>
  <si>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</si>
  <si>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</si>
  <si>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</si>
  <si>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</si>
  <si>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</si>
  <si>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</si>
  <si>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</si>
  <si>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</si>
  <si>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</si>
  <si>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</si>
  <si>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</si>
  <si>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</si>
  <si>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</si>
  <si>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</si>
  <si>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</si>
  <si>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</si>
  <si>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</si>
  <si>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</si>
  <si>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</si>
  <si>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</si>
  <si>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</si>
  <si>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</si>
  <si>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</si>
  <si>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</si>
  <si>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</si>
  <si>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</si>
  <si>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</si>
  <si>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</si>
  <si>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</si>
  <si>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</si>
  <si>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</si>
  <si>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</si>
  <si>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</si>
  <si>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</si>
  <si>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</si>
  <si>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</si>
  <si>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</si>
  <si>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</si>
  <si>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</si>
  <si>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</si>
  <si>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</si>
  <si>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</si>
  <si>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</si>
  <si>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</si>
  <si>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</si>
  <si>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</si>
  <si>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</si>
  <si>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</si>
  <si>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</si>
  <si>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</si>
  <si>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</si>
  <si>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</si>
  <si>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</si>
  <si>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</si>
  <si>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</si>
  <si>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</si>
  <si>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</si>
  <si>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</si>
  <si>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</si>
  <si>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</si>
  <si>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</si>
  <si>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</si>
  <si>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</si>
  <si>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</si>
  <si>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</si>
  <si>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</si>
  <si>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</si>
  <si>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</si>
  <si>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</si>
  <si>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</si>
  <si>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</si>
  <si>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</si>
  <si>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</si>
  <si>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</si>
  <si>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</si>
  <si>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</si>
  <si>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</si>
  <si>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</si>
  <si>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</si>
  <si>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</si>
  <si>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</si>
  <si>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</si>
  <si>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</si>
  <si>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</si>
  <si>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</si>
  <si>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</si>
  <si>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</si>
  <si>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</si>
  <si>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</si>
  <si>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</si>
  <si>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</si>
  <si>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</si>
  <si>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</si>
  <si>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</si>
  <si>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</si>
  <si>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</si>
  <si>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</si>
  <si>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</si>
  <si>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</si>
  <si>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</si>
  <si>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</si>
  <si>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</si>
  <si>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</si>
  <si>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</si>
  <si>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</si>
  <si>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</si>
  <si>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</si>
  <si>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</si>
  <si>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</si>
  <si>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</si>
  <si>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</si>
  <si>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</si>
  <si>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</si>
  <si>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</si>
  <si>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</si>
  <si>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</si>
  <si>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</si>
  <si>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</si>
  <si>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</si>
  <si>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</si>
  <si>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</si>
  <si>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</si>
  <si>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</si>
  <si>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</si>
  <si>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</si>
  <si>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</si>
  <si>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</si>
  <si>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</si>
  <si>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</si>
  <si>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</si>
  <si>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</si>
  <si>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</si>
  <si>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</si>
  <si>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</si>
  <si>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</si>
  <si>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</si>
  <si>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</si>
  <si>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</si>
  <si>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</si>
  <si>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</si>
  <si>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</si>
  <si>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</si>
  <si>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</si>
  <si>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</si>
  <si>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</si>
  <si>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</si>
  <si>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</si>
  <si>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</si>
  <si>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</si>
  <si>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</si>
  <si>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</si>
  <si>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</si>
  <si>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</si>
  <si>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</si>
  <si>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</si>
  <si>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</si>
  <si>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</si>
  <si>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</si>
  <si>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</si>
  <si>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</si>
  <si>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</si>
  <si>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</si>
  <si>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</si>
  <si>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</si>
  <si>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</si>
  <si>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</si>
  <si>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</si>
  <si>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</si>
  <si>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</si>
  <si>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</si>
  <si>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</si>
  <si>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</si>
  <si>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</si>
  <si>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</si>
  <si>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</si>
  <si>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</si>
  <si>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</si>
  <si>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</si>
  <si>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</si>
  <si>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</si>
  <si>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</si>
  <si>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</si>
  <si>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</si>
  <si>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</si>
  <si>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</si>
  <si>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</si>
  <si>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</si>
  <si>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</si>
  <si>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</si>
  <si>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</si>
  <si>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</si>
  <si>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</si>
  <si>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</si>
  <si>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</si>
  <si>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</si>
  <si>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</si>
  <si>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</si>
  <si>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</si>
  <si>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</si>
  <si>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</si>
  <si>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</si>
  <si>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</si>
  <si>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</si>
  <si>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</si>
  <si>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</si>
  <si>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</si>
  <si>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</si>
  <si>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</si>
  <si>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</si>
  <si>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</si>
  <si>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</si>
  <si>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</si>
  <si>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</si>
  <si>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</si>
  <si>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</si>
  <si>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</si>
  <si>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</si>
  <si>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</si>
  <si>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</si>
  <si>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</si>
  <si>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</si>
  <si>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</si>
  <si>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</si>
  <si>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</si>
  <si>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</si>
  <si>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</si>
  <si>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</si>
  <si>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</si>
  <si>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</si>
  <si>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</si>
  <si>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</si>
  <si>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</si>
  <si>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</si>
  <si>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</si>
  <si>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</si>
  <si>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</si>
  <si>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</si>
  <si>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</si>
  <si>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</si>
  <si>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</si>
  <si>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</si>
  <si>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</si>
  <si>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</si>
  <si>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</si>
  <si>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</si>
  <si>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</si>
  <si>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</si>
  <si>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</si>
  <si>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</si>
  <si>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</si>
  <si>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</si>
  <si>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</si>
  <si>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</si>
  <si>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</si>
  <si>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</si>
  <si>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</si>
  <si>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</si>
  <si>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</si>
  <si>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</si>
  <si>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</si>
  <si>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</si>
  <si>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</si>
  <si>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</si>
  <si>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</si>
  <si>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</si>
  <si>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</si>
  <si>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</si>
  <si>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</si>
  <si>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</si>
  <si>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</si>
  <si>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</si>
  <si>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</si>
  <si>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</si>
  <si>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</si>
  <si>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</si>
  <si>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</si>
  <si>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</si>
  <si>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</si>
  <si>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</si>
  <si>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</si>
  <si>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</si>
  <si>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</si>
  <si>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</si>
  <si>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</si>
  <si>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</si>
  <si>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</si>
  <si>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</si>
  <si>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</si>
  <si>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</si>
  <si>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</si>
  <si>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</si>
  <si>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</si>
  <si>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</si>
  <si>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</si>
  <si>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</si>
  <si>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</si>
  <si>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</si>
  <si>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</si>
  <si>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</si>
  <si>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</si>
  <si>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</si>
  <si>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</si>
  <si>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</si>
  <si>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</si>
  <si>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</si>
  <si>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</si>
  <si>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</si>
  <si>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</si>
  <si>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</si>
  <si>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</si>
  <si>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</si>
  <si>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</si>
  <si>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</si>
  <si>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</si>
  <si>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</si>
  <si>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</si>
  <si>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</si>
  <si>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</si>
  <si>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</si>
  <si>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</si>
  <si>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</si>
  <si>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</si>
  <si>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</si>
  <si>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</si>
  <si>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</si>
  <si>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</si>
  <si>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</si>
  <si>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</si>
  <si>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</si>
  <si>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</si>
  <si>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</si>
  <si>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</si>
  <si>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</si>
  <si>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</si>
  <si>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</si>
  <si>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</si>
  <si>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</si>
  <si>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</si>
  <si>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</si>
  <si>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</si>
  <si>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</si>
  <si>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</si>
  <si>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</si>
  <si>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</si>
  <si>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</si>
  <si>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</si>
  <si>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</si>
  <si>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</si>
  <si>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</si>
  <si>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</si>
  <si>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</si>
  <si>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</si>
  <si>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</si>
  <si>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</si>
  <si>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</si>
  <si>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</si>
  <si>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</si>
  <si>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</si>
  <si>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</si>
  <si>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</si>
  <si>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</si>
  <si>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</si>
  <si>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</si>
  <si>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</si>
  <si>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</si>
  <si>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</si>
  <si>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</si>
  <si>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</si>
  <si>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</si>
  <si>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</si>
  <si>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</si>
  <si>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</si>
  <si>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</si>
  <si>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</si>
  <si>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</si>
  <si>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</si>
  <si>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</si>
  <si>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</si>
  <si>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</si>
  <si>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</si>
  <si>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</si>
  <si>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</si>
  <si>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</si>
  <si>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</si>
  <si>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</si>
  <si>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</si>
  <si>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</si>
  <si>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</si>
  <si>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</si>
  <si>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</si>
  <si>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</si>
  <si>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</si>
  <si>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</si>
  <si>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</si>
  <si>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</si>
  <si>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</si>
  <si>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</si>
  <si>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</si>
  <si>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</si>
  <si>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</si>
  <si>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</si>
  <si>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</si>
  <si>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</si>
  <si>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</si>
  <si>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</si>
  <si>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</si>
  <si>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</si>
  <si>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</si>
  <si>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</si>
  <si>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</si>
  <si>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</si>
  <si>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</si>
  <si>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</si>
  <si>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</si>
  <si>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</si>
  <si>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</si>
  <si>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</si>
  <si>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</si>
  <si>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</si>
  <si>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</si>
  <si>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</si>
  <si>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</si>
  <si>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</si>
  <si>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</si>
  <si>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</si>
  <si>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</si>
  <si>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</si>
  <si>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</si>
  <si>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</si>
  <si>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</si>
  <si>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</si>
  <si>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</si>
  <si>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</si>
  <si>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</si>
  <si>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</si>
  <si>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</si>
  <si>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</si>
  <si>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</si>
  <si>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</si>
  <si>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</si>
  <si>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</si>
  <si>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</si>
  <si>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</si>
  <si>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</si>
  <si>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</si>
  <si>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</si>
  <si>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</si>
  <si>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</si>
  <si>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</si>
  <si>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</si>
  <si>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</si>
  <si>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</si>
  <si>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</si>
  <si>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</si>
  <si>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</si>
  <si>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</si>
  <si>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</si>
  <si>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</si>
  <si>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</si>
  <si>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</si>
  <si>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</si>
  <si>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</si>
  <si>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</si>
  <si>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</si>
  <si>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</si>
  <si>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</si>
  <si>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</si>
  <si>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</si>
  <si>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</si>
  <si>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</si>
  <si>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</si>
  <si>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</si>
  <si>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</si>
  <si>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</si>
  <si>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</si>
  <si>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</si>
  <si>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</si>
  <si>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</si>
  <si>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</si>
  <si>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</si>
  <si>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</si>
  <si>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</si>
  <si>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</si>
  <si>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</si>
  <si>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</si>
  <si>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</si>
  <si>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</si>
  <si>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</si>
  <si>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</si>
  <si>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</si>
  <si>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</si>
  <si>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</si>
  <si>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</si>
  <si>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</si>
  <si>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</si>
  <si>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</si>
  <si>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</si>
  <si>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</si>
  <si>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</si>
  <si>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</si>
  <si>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</si>
  <si>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</si>
  <si>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</si>
  <si>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</si>
  <si>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</si>
  <si>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</si>
  <si>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</si>
  <si>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</si>
  <si>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</si>
  <si>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</si>
  <si>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</si>
  <si>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</si>
  <si>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</si>
  <si>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</si>
  <si>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</si>
  <si>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</si>
  <si>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</si>
  <si>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</si>
  <si>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</si>
  <si>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</si>
  <si>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</si>
  <si>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</si>
  <si>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</si>
  <si>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</si>
  <si>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</si>
  <si>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</si>
  <si>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</si>
  <si>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</si>
  <si>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</si>
  <si>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</si>
  <si>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</si>
  <si>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</si>
  <si>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</si>
  <si>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</si>
  <si>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</si>
  <si>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</si>
  <si>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</si>
  <si>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</si>
  <si>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</si>
  <si>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</si>
  <si>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</si>
  <si>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</si>
  <si>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</si>
  <si>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</si>
  <si>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</si>
  <si>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</si>
  <si>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</si>
  <si>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</si>
  <si>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</si>
  <si>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</si>
  <si>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</si>
  <si>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</si>
  <si>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</si>
  <si>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</si>
  <si>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</si>
  <si>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</si>
  <si>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</si>
  <si>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</si>
  <si>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</si>
  <si>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</si>
  <si>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</si>
  <si>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</si>
  <si>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</si>
  <si>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</si>
  <si>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</si>
  <si>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</si>
  <si>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</si>
  <si>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</si>
  <si>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</si>
  <si>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</si>
  <si>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</si>
  <si>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</si>
  <si>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</si>
  <si>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</si>
  <si>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</si>
  <si>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</si>
  <si>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</si>
  <si>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</si>
  <si>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</si>
  <si>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</si>
  <si>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</si>
  <si>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</si>
  <si>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</si>
  <si>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</si>
  <si>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</si>
  <si>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</si>
  <si>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</si>
  <si>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</si>
  <si>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</si>
  <si>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</si>
  <si>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</si>
  <si>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</si>
  <si>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</si>
  <si>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</si>
  <si>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</si>
  <si>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</si>
  <si>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</si>
  <si>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</si>
  <si>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</si>
  <si>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</si>
  <si>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</si>
  <si>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</si>
  <si>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</si>
  <si>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</si>
  <si>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</si>
  <si>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</si>
  <si>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</si>
  <si>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</si>
  <si>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</si>
  <si>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</si>
  <si>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</si>
  <si>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</si>
  <si>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</si>
  <si>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</si>
  <si>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</si>
  <si>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</si>
  <si>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</si>
  <si>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</si>
  <si>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</si>
  <si>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</si>
  <si>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</si>
  <si>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</si>
  <si>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</si>
  <si>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</si>
  <si>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</si>
  <si>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</si>
  <si>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</si>
  <si>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</si>
  <si>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</si>
  <si>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</si>
  <si>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</si>
  <si>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</si>
  <si>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</si>
  <si>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</si>
  <si>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</si>
  <si>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</si>
  <si>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</si>
  <si>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</si>
  <si>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</si>
  <si>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</si>
  <si>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</si>
  <si>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</si>
  <si>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</si>
  <si>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</si>
  <si>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</si>
  <si>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</si>
  <si>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</si>
  <si>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</si>
  <si>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</si>
  <si>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</si>
  <si>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</si>
  <si>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</si>
  <si>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</si>
  <si>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</si>
  <si>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</si>
  <si>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</si>
  <si>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</si>
  <si>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</si>
  <si>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</si>
  <si>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</si>
  <si>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</si>
  <si>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</si>
  <si>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</si>
  <si>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</si>
  <si>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</si>
  <si>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</si>
  <si>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</si>
  <si>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</si>
  <si>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</si>
  <si>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</si>
  <si>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</si>
  <si>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</si>
  <si>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</si>
  <si>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</si>
  <si>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</si>
  <si>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</si>
  <si>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</si>
  <si>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</si>
  <si>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</si>
  <si>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</si>
  <si>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</si>
  <si>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</si>
  <si>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</si>
  <si>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</si>
  <si>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</si>
  <si>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</si>
  <si>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</si>
  <si>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</si>
  <si>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</si>
  <si>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</si>
  <si>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</si>
  <si>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</si>
  <si>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</si>
  <si>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</si>
  <si>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</si>
  <si>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</si>
  <si>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</si>
  <si>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</si>
  <si>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</si>
  <si>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</si>
  <si>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</si>
  <si>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</si>
  <si>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</si>
  <si>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</si>
  <si>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</si>
  <si>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</si>
  <si>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</si>
  <si>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</si>
  <si>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</si>
  <si>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</si>
  <si>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</si>
  <si>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</si>
  <si>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</si>
  <si>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</si>
  <si>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</si>
  <si>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</si>
  <si>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</si>
  <si>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</si>
  <si>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</si>
  <si>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</si>
  <si>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</si>
  <si>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</si>
  <si>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</si>
  <si>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</si>
  <si>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</si>
  <si>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</si>
  <si>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</si>
  <si>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</si>
  <si>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</si>
  <si>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</si>
  <si>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</si>
  <si>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</si>
  <si>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</si>
  <si>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</si>
  <si>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</si>
  <si>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</si>
  <si>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</si>
  <si>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</si>
  <si>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</si>
  <si>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</si>
  <si>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</si>
  <si>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</si>
  <si>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</si>
  <si>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</si>
  <si>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</si>
  <si>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</si>
  <si>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</si>
  <si>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</si>
  <si>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</si>
  <si>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</si>
  <si>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</si>
  <si>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</si>
  <si>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</si>
  <si>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</si>
  <si>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</si>
  <si>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</si>
  <si>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</si>
  <si>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</si>
  <si>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</si>
  <si>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</si>
  <si>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</si>
  <si>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</si>
  <si>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</si>
  <si>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</si>
  <si>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</si>
  <si>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</si>
  <si>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</si>
  <si>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</si>
  <si>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</si>
  <si>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</si>
  <si>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</si>
  <si>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</si>
  <si>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</si>
  <si>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</si>
  <si>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</si>
  <si>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</si>
  <si>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</si>
  <si>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</si>
  <si>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</si>
  <si>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</si>
  <si>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</si>
  <si>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</si>
  <si>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</si>
  <si>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</si>
  <si>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</si>
  <si>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</si>
  <si>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</si>
  <si>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</si>
  <si>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</si>
  <si>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</si>
  <si>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</si>
  <si>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</si>
  <si>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</si>
  <si>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</si>
  <si>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</si>
  <si>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</si>
  <si>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</si>
  <si>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</si>
  <si>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</si>
  <si>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</si>
  <si>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</si>
  <si>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</si>
  <si>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</si>
  <si>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</si>
  <si>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</si>
  <si>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</si>
  <si>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</si>
  <si>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</si>
  <si>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</si>
  <si>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</si>
  <si>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</si>
  <si>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</si>
  <si>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</si>
  <si>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</si>
  <si>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</si>
  <si>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</si>
  <si>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</si>
  <si>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</si>
  <si>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</si>
  <si>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</si>
  <si>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</si>
  <si>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</si>
  <si>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</si>
  <si>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</si>
  <si>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</si>
  <si>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</si>
  <si>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</si>
  <si>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</si>
  <si>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</si>
  <si>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</si>
  <si>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</si>
  <si>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</si>
  <si>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</si>
  <si>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</si>
  <si>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</si>
  <si>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</si>
  <si>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</si>
  <si>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</si>
  <si>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</si>
  <si>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</si>
  <si>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</si>
  <si>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</si>
  <si>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確認申請書</t>
    <rPh sb="0" eb="2">
      <t>カクニン</t>
    </rPh>
    <rPh sb="2" eb="5">
      <t>シンセイショ</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</si>
  <si>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</si>
  <si>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</si>
  <si>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</si>
  <si>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</si>
  <si>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</si>
  <si>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</si>
  <si>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</si>
  <si>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</si>
  <si>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</si>
  <si>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</si>
  <si>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</si>
  <si>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</si>
  <si>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</si>
  <si>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</si>
  <si>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</si>
  <si>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</si>
  <si>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</si>
  <si>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</si>
  <si>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</si>
  <si>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</si>
  <si>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</si>
  <si>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</si>
  <si>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</si>
  <si>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</si>
  <si>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</si>
  <si>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</si>
  <si>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</si>
  <si>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</si>
  <si>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</si>
  <si>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</si>
  <si>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</si>
  <si>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</si>
  <si>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</si>
  <si>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</si>
  <si>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</si>
  <si>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</si>
  <si>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</si>
  <si>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</si>
  <si>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</si>
  <si>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</si>
  <si>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</si>
  <si>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</si>
  <si>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</si>
  <si>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</si>
  <si>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</si>
  <si>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</si>
  <si>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</si>
  <si>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</si>
  <si>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</si>
  <si>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</si>
  <si>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</si>
  <si>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</si>
  <si>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</si>
  <si>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</si>
  <si>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</si>
  <si>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</si>
  <si>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</si>
  <si>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</si>
  <si>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</si>
  <si>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</si>
  <si>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</si>
  <si>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</si>
  <si>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</si>
  <si>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</si>
  <si>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</si>
  <si>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</si>
  <si>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</si>
  <si>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</si>
  <si>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</si>
  <si>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</si>
  <si>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</si>
  <si>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</si>
  <si>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</si>
  <si>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</si>
  <si>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</si>
  <si>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</si>
  <si>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</si>
  <si>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</si>
  <si>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</si>
  <si>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</si>
  <si>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</si>
  <si>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</si>
  <si>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</si>
  <si>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</si>
  <si>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</si>
  <si>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</si>
  <si>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</si>
  <si>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</si>
  <si>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</si>
  <si>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</si>
  <si>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</si>
  <si>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</si>
  <si>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</si>
  <si>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</si>
  <si>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</si>
  <si>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</si>
  <si>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</si>
  <si>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</si>
  <si>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</si>
  <si>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</si>
  <si>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</si>
  <si>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</si>
  <si>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</si>
  <si>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</si>
  <si>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</si>
  <si>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</si>
  <si>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</si>
  <si>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</si>
  <si>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</si>
  <si>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</si>
  <si>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</si>
  <si>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</si>
  <si>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</si>
  <si>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</si>
  <si>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</si>
  <si>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</si>
  <si>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</si>
  <si>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</si>
  <si>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</si>
  <si>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</si>
  <si>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</si>
  <si>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</si>
  <si>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</si>
  <si>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</si>
  <si>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</si>
  <si>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</si>
  <si>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</si>
  <si>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</si>
  <si>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</si>
  <si>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</si>
  <si>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</si>
  <si>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</si>
  <si>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</si>
  <si>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</si>
  <si>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</si>
  <si>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</si>
  <si>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</si>
  <si>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</si>
  <si>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</si>
  <si>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</si>
  <si>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</si>
  <si>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</si>
  <si>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</si>
  <si>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</si>
  <si>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</si>
  <si>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</si>
  <si>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</si>
  <si>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</si>
  <si>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</si>
  <si>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</si>
  <si>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</si>
  <si>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</si>
  <si>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</si>
  <si>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</si>
  <si>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</si>
  <si>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</si>
  <si>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</si>
  <si>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</si>
  <si>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</si>
  <si>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</si>
  <si>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</si>
  <si>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</si>
  <si>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</si>
  <si>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</si>
  <si>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</si>
  <si>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</si>
  <si>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</si>
  <si>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</si>
  <si>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</si>
  <si>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</si>
  <si>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</si>
  <si>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</si>
  <si>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</si>
  <si>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</si>
  <si>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</si>
  <si>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</si>
  <si>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</si>
  <si>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</si>
  <si>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</si>
  <si>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</si>
  <si>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</si>
  <si>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</si>
  <si>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</si>
  <si>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</si>
  <si>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</si>
  <si>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</si>
  <si>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</si>
  <si>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</si>
  <si>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</si>
  <si>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</si>
  <si>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</si>
  <si>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</si>
  <si>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</si>
  <si>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</si>
  <si>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</si>
  <si>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</si>
  <si>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</si>
  <si>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</si>
  <si>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</si>
  <si>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</si>
  <si>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</si>
  <si>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</si>
  <si>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</si>
  <si>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</si>
  <si>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</si>
  <si>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</si>
  <si>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</si>
  <si>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</si>
  <si>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</si>
  <si>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</si>
  <si>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</si>
  <si>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</si>
  <si>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</si>
  <si>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</si>
  <si>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</si>
  <si>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</si>
  <si>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</si>
  <si>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</si>
  <si>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</si>
  <si>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</si>
  <si>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</si>
  <si>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</si>
  <si>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</si>
  <si>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</si>
  <si>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</si>
  <si>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</si>
  <si>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</si>
  <si>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</si>
  <si>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</si>
  <si>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</si>
  <si>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</si>
  <si>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</si>
  <si>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</si>
  <si>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</si>
  <si>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</si>
  <si>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</si>
  <si>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</si>
  <si>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</si>
  <si>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</si>
  <si>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</si>
  <si>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</si>
  <si>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</si>
  <si>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</si>
  <si>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</si>
  <si>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</si>
  <si>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</si>
  <si>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</si>
  <si>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</si>
  <si>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</si>
  <si>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</si>
  <si>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</si>
  <si>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</si>
  <si>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</si>
  <si>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</si>
  <si>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</si>
  <si>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</si>
  <si>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</si>
  <si>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</si>
  <si>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</si>
  <si>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</si>
  <si>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</si>
  <si>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</si>
  <si>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</si>
  <si>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</si>
  <si>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</si>
  <si>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</si>
  <si>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</si>
  <si>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</si>
  <si>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</si>
  <si>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</si>
  <si>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</si>
  <si>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</si>
  <si>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</si>
  <si>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</si>
  <si>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</si>
  <si>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</si>
  <si>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</si>
  <si>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</si>
  <si>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</si>
  <si>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</si>
  <si>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</si>
  <si>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</si>
  <si>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</si>
  <si>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</si>
  <si>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</si>
  <si>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</si>
  <si>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</si>
  <si>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</si>
  <si>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</si>
  <si>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</si>
  <si>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</si>
  <si>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</si>
  <si>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</si>
  <si>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</si>
  <si>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</si>
  <si>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</si>
  <si>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</si>
  <si>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</si>
  <si>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</si>
  <si>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</si>
  <si>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</si>
  <si>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</si>
  <si>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</si>
  <si>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</si>
  <si>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</si>
  <si>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</si>
  <si>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</si>
  <si>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</si>
  <si>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</si>
  <si>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</si>
  <si>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</si>
  <si>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</si>
  <si>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</si>
  <si>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</si>
  <si>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</si>
  <si>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</si>
  <si>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</si>
  <si>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</si>
  <si>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</si>
  <si>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</si>
  <si>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</si>
  <si>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</si>
  <si>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</si>
  <si>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</si>
  <si>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</si>
  <si>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</si>
  <si>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</si>
  <si>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</si>
  <si>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</si>
  <si>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</si>
  <si>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</si>
  <si>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</si>
  <si>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</si>
  <si>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</si>
  <si>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</si>
  <si>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</si>
  <si>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</si>
  <si>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</si>
  <si>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</si>
  <si>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</si>
  <si>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</si>
  <si>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</si>
  <si>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</si>
  <si>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</si>
  <si>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</si>
  <si>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</si>
  <si>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</si>
  <si>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</si>
  <si>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</si>
  <si>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</si>
  <si>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</si>
  <si>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</si>
  <si>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</si>
  <si>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</si>
  <si>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</si>
  <si>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</si>
  <si>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</si>
  <si>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</si>
  <si>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</si>
  <si>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</si>
  <si>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</si>
  <si>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</si>
  <si>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</si>
  <si>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</si>
  <si>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</si>
  <si>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</si>
  <si>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</si>
  <si>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</si>
  <si>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</si>
  <si>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</si>
  <si>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</si>
  <si>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</si>
  <si>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</si>
  <si>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</si>
  <si>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</si>
  <si>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</si>
  <si>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</si>
  <si>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</si>
  <si>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</si>
  <si>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</si>
  <si>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</si>
  <si>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</si>
  <si>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</si>
  <si>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</si>
  <si>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</si>
  <si>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</si>
  <si>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</si>
  <si>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</si>
  <si>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</si>
  <si>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</si>
  <si>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</si>
  <si>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</si>
  <si>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</si>
  <si>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</si>
  <si>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</si>
  <si>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</si>
  <si>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</si>
  <si>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</si>
  <si>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</si>
  <si>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</si>
  <si>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</si>
  <si>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</si>
  <si>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</si>
  <si>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</si>
  <si>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</si>
  <si>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</si>
  <si>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</si>
  <si>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</si>
  <si>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</si>
  <si>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</si>
  <si>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</si>
  <si>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</si>
  <si>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</si>
  <si>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</si>
  <si>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</si>
  <si>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</si>
  <si>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</si>
  <si>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</si>
  <si>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</si>
  <si>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</si>
  <si>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</si>
  <si>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</si>
  <si>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</si>
  <si>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</si>
  <si>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</si>
  <si>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</si>
  <si>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</si>
  <si>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</si>
  <si>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</si>
  <si>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</si>
  <si>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</si>
  <si>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</si>
  <si>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</si>
  <si>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</si>
  <si>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</si>
  <si>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</si>
  <si>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</si>
  <si>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</si>
  <si>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</si>
  <si>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</si>
  <si>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</si>
  <si>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</si>
  <si>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</si>
  <si>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</si>
  <si>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</si>
  <si>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</si>
  <si>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</si>
  <si>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</si>
  <si>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</si>
  <si>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</si>
  <si>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</si>
  <si>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</si>
  <si>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</si>
  <si>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</si>
  <si>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</si>
  <si>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</si>
  <si>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</si>
  <si>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</si>
  <si>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</si>
  <si>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</si>
  <si>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</si>
  <si>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</si>
  <si>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</si>
  <si>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</si>
  <si>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</si>
  <si>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</si>
  <si>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</si>
  <si>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</si>
  <si>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</si>
  <si>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</si>
  <si>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</si>
  <si>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</si>
  <si>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</si>
  <si>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</si>
  <si>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</si>
  <si>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</si>
  <si>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</si>
  <si>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</si>
  <si>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</si>
  <si>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</si>
  <si>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</si>
  <si>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</si>
  <si>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</si>
  <si>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</si>
  <si>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</si>
  <si>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</si>
  <si>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</si>
  <si>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</si>
  <si>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</si>
  <si>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</si>
  <si>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</si>
  <si>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</si>
  <si>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</si>
  <si>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</si>
  <si>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</si>
  <si>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</si>
  <si>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</si>
  <si>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</si>
  <si>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</si>
  <si>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</si>
  <si>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</si>
  <si>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</si>
  <si>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</si>
  <si>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</si>
  <si>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</si>
  <si>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</si>
  <si>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</si>
  <si>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</si>
  <si>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</si>
  <si>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</si>
  <si>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</si>
  <si>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</si>
  <si>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</si>
  <si>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</si>
  <si>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</si>
  <si>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</si>
  <si>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</si>
  <si>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</si>
  <si>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</si>
  <si>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</si>
  <si>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</si>
  <si>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</si>
  <si>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</si>
  <si>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</si>
  <si>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</si>
  <si>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</si>
  <si>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</si>
  <si>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</si>
  <si>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</si>
  <si>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</si>
  <si>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</si>
  <si>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</si>
  <si>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</si>
  <si>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</si>
  <si>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</si>
  <si>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</si>
  <si>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</si>
  <si>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</si>
  <si>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</si>
  <si>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</si>
  <si>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</si>
  <si>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</si>
  <si>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</si>
  <si>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</si>
  <si>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</si>
  <si>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</si>
  <si>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</si>
  <si>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</si>
  <si>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</si>
  <si>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</si>
  <si>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</si>
  <si>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</si>
  <si>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</si>
  <si>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</si>
  <si>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</si>
  <si>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</si>
  <si>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</si>
  <si>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</si>
  <si>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</si>
  <si>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</si>
  <si>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</si>
  <si>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</si>
  <si>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</si>
  <si>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</si>
  <si>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</si>
  <si>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</si>
  <si>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</si>
  <si>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</si>
  <si>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</si>
  <si>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</si>
  <si>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</si>
  <si>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</si>
  <si>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</si>
  <si>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</si>
  <si>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</si>
  <si>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</si>
  <si>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</si>
  <si>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</si>
  <si>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</si>
  <si>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</si>
  <si>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</si>
  <si>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</si>
  <si>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</si>
  <si>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</si>
  <si>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</si>
  <si>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</si>
  <si>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</si>
  <si>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</si>
  <si>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</si>
  <si>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</si>
  <si>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</si>
  <si>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</si>
  <si>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</si>
  <si>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</si>
  <si>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</si>
  <si>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</si>
  <si>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</si>
  <si>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</si>
  <si>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</si>
  <si>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</si>
  <si>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</si>
  <si>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</si>
  <si>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</si>
  <si>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</si>
  <si>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</si>
  <si>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</si>
  <si>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</si>
  <si>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</si>
  <si>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</si>
  <si>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</si>
  <si>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</si>
  <si>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</si>
  <si>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</si>
  <si>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</si>
  <si>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</si>
  <si>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</si>
  <si>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</si>
  <si>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</si>
  <si>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</si>
  <si>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</si>
  <si>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</si>
  <si>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</si>
  <si>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</si>
  <si>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</si>
  <si>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</si>
  <si>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</si>
  <si>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</si>
  <si>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</si>
  <si>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</si>
  <si>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</si>
  <si>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</si>
  <si>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</si>
  <si>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</si>
  <si>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</si>
  <si>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</si>
  <si>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</si>
  <si>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</si>
  <si>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</si>
  <si>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</si>
  <si>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</si>
  <si>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</si>
  <si>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</si>
  <si>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</si>
  <si>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</si>
  <si>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</si>
  <si>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</si>
  <si>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</si>
  <si>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</si>
  <si>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</si>
  <si>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</si>
  <si>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</si>
  <si>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</si>
  <si>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</si>
  <si>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</si>
  <si>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</si>
  <si>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</si>
  <si>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</si>
  <si>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</si>
  <si>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</si>
  <si>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</si>
  <si>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</si>
  <si>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</si>
  <si>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</si>
  <si>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</si>
  <si>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</si>
  <si>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</si>
  <si>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</si>
  <si>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</si>
  <si>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</si>
  <si>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</si>
  <si>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</si>
  <si>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</si>
  <si>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</si>
  <si>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</si>
  <si>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</si>
  <si>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</si>
  <si>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</si>
  <si>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</si>
  <si>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</si>
  <si>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</si>
  <si>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</si>
  <si>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</si>
  <si>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</si>
  <si>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</si>
  <si>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</si>
  <si>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</si>
  <si>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</si>
  <si>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</si>
  <si>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</si>
  <si>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</si>
  <si>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</si>
  <si>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</si>
  <si>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</si>
  <si>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</si>
  <si>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</si>
  <si>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</si>
  <si>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</si>
  <si>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</si>
  <si>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</si>
  <si>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</si>
  <si>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</si>
  <si>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</si>
  <si>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</si>
  <si>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</si>
  <si>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</si>
  <si>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</si>
  <si>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</si>
  <si>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</si>
  <si>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</si>
  <si>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</si>
  <si>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</si>
  <si>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</si>
  <si>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</si>
  <si>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</si>
  <si>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</si>
  <si>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</si>
  <si>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</si>
  <si>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</si>
  <si>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</si>
  <si>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</si>
  <si>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</si>
  <si>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</si>
  <si>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</si>
  <si>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</si>
  <si>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</si>
  <si>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</si>
  <si>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</si>
  <si>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</si>
  <si>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</si>
  <si>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</si>
  <si>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</si>
  <si>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</si>
  <si>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</si>
  <si>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</si>
  <si>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</si>
  <si>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</si>
  <si>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</si>
  <si>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</si>
  <si>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</si>
  <si>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</si>
  <si>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</si>
  <si>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</si>
  <si>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</si>
  <si>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</si>
  <si>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</si>
  <si>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</si>
  <si>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</si>
  <si>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</si>
  <si>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</si>
  <si>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</si>
  <si>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</si>
  <si>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</si>
  <si>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</si>
  <si>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</si>
  <si>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</si>
  <si>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</si>
  <si>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</si>
  <si>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</si>
  <si>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</si>
  <si>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</si>
  <si>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</si>
  <si>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</si>
  <si>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</si>
  <si>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</si>
  <si>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</si>
  <si>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</si>
  <si>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</si>
  <si>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</si>
  <si>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</si>
  <si>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</si>
  <si>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</si>
  <si>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</si>
  <si>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</si>
  <si>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</si>
  <si>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</si>
  <si>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</si>
  <si>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</si>
  <si>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</si>
  <si>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</si>
  <si>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</si>
  <si>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</si>
  <si>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</si>
  <si>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</si>
  <si>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</si>
  <si>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</si>
  <si>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</si>
  <si>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</si>
  <si>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</si>
  <si>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</si>
  <si>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</si>
  <si>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</si>
  <si>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</si>
  <si>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</si>
  <si>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</si>
  <si>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</si>
  <si>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</si>
  <si>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</si>
  <si>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</si>
  <si>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</si>
  <si>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</si>
  <si>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</si>
  <si>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</si>
  <si>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</si>
  <si>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</si>
  <si>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</si>
  <si>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</si>
  <si>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</si>
  <si>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</si>
  <si>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代理者</t>
  </si>
  <si>
    <t>増築</t>
    <rPh sb="0" eb="2">
      <t>ゾウチク</t>
    </rPh>
    <phoneticPr fontId="1"/>
  </si>
  <si>
    <t>改築</t>
    <rPh sb="0" eb="2">
      <t>カイチク</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</si>
  <si>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</si>
  <si>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</si>
  <si>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</si>
  <si>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</si>
  <si>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</si>
  <si>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</si>
  <si>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</si>
  <si>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</si>
  <si>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</si>
  <si>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</si>
  <si>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</si>
  <si>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</si>
  <si>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</si>
  <si>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</si>
  <si>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</si>
  <si>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</si>
  <si>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</si>
  <si>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</si>
  <si>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</si>
  <si>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</si>
  <si>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</si>
  <si>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</si>
  <si>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</si>
  <si>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</si>
  <si>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</si>
  <si>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</si>
  <si>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</si>
  <si>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</si>
  <si>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</si>
  <si>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</si>
  <si>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</si>
  <si>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</si>
  <si>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</si>
  <si>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</si>
  <si>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</si>
  <si>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</si>
  <si>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</si>
  <si>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</si>
  <si>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</si>
  <si>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</si>
  <si>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</si>
  <si>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</si>
  <si>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</si>
  <si>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</si>
  <si>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</si>
  <si>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</si>
  <si>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</si>
  <si>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</si>
  <si>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</si>
  <si>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</si>
  <si>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</si>
  <si>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</si>
  <si>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</si>
  <si>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</si>
  <si>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</si>
  <si>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</si>
  <si>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</si>
  <si>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</si>
  <si>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</si>
  <si>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</si>
  <si>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</si>
  <si>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</si>
  <si>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</si>
  <si>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</si>
  <si>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</si>
  <si>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</si>
  <si>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</si>
  <si>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</si>
  <si>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</si>
  <si>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</si>
  <si>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</si>
  <si>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</si>
  <si>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</si>
  <si>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</si>
  <si>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</si>
  <si>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</si>
  <si>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</si>
  <si>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</si>
  <si>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</si>
  <si>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</si>
  <si>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</si>
  <si>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</si>
  <si>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</si>
  <si>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</si>
  <si>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</si>
  <si>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</si>
  <si>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</si>
  <si>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</si>
  <si>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</si>
  <si>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</si>
  <si>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</si>
  <si>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</si>
  <si>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</si>
  <si>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</si>
  <si>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</si>
  <si>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</si>
  <si>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</si>
  <si>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</si>
  <si>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</si>
  <si>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</si>
  <si>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</si>
  <si>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</si>
  <si>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</si>
  <si>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</si>
  <si>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</si>
  <si>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</si>
  <si>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</si>
  <si>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</si>
  <si>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</si>
  <si>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</si>
  <si>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</si>
  <si>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</si>
  <si>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</si>
  <si>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</si>
  <si>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</si>
  <si>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</si>
  <si>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</si>
  <si>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</si>
  <si>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</si>
  <si>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</si>
  <si>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</si>
  <si>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</si>
  <si>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</si>
  <si>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</si>
  <si>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</si>
  <si>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</si>
  <si>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</si>
  <si>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</si>
  <si>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</si>
  <si>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</si>
  <si>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</si>
  <si>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</si>
  <si>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</si>
  <si>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</si>
  <si>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</si>
  <si>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</si>
  <si>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</si>
  <si>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</si>
  <si>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</si>
  <si>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</si>
  <si>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</si>
  <si>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</si>
  <si>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</si>
  <si>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</si>
  <si>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</si>
  <si>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</si>
  <si>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</si>
  <si>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</si>
  <si>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</si>
  <si>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</si>
  <si>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</si>
  <si>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</si>
  <si>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</si>
  <si>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</si>
  <si>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</si>
  <si>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</si>
  <si>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</si>
  <si>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</si>
  <si>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</si>
  <si>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</si>
  <si>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</si>
  <si>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</si>
  <si>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</si>
  <si>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</si>
  <si>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</si>
  <si>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</si>
  <si>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</si>
  <si>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</si>
  <si>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</si>
  <si>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</si>
  <si>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</si>
  <si>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</si>
  <si>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</si>
  <si>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</si>
  <si>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</si>
  <si>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</si>
  <si>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</si>
  <si>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</si>
  <si>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</si>
  <si>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</si>
  <si>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</si>
  <si>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</si>
  <si>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</si>
  <si>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</si>
  <si>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</si>
  <si>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</si>
  <si>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</si>
  <si>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</si>
  <si>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</si>
  <si>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</si>
  <si>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</si>
  <si>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</si>
  <si>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</si>
  <si>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</si>
  <si>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</si>
  <si>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</si>
  <si>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</si>
  <si>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</si>
  <si>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</si>
  <si>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</si>
  <si>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</si>
  <si>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</si>
  <si>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</si>
  <si>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</si>
  <si>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</si>
  <si>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</si>
  <si>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</si>
  <si>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</si>
  <si>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</si>
  <si>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</si>
  <si>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</si>
  <si>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</si>
  <si>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</si>
  <si>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</si>
  <si>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</si>
  <si>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</si>
  <si>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</si>
  <si>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</si>
  <si>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</si>
  <si>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</si>
  <si>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</si>
  <si>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</si>
  <si>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</si>
  <si>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</si>
  <si>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</si>
  <si>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</si>
  <si>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</si>
  <si>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</si>
  <si>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</si>
  <si>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</si>
  <si>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</si>
  <si>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</si>
  <si>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</si>
  <si>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</si>
  <si>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</si>
  <si>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</si>
  <si>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</si>
  <si>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</si>
  <si>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</si>
  <si>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</si>
  <si>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</si>
  <si>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</si>
  <si>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</si>
  <si>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</si>
  <si>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</si>
  <si>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</si>
  <si>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</si>
  <si>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</si>
  <si>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</si>
  <si>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</si>
  <si>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</si>
  <si>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</si>
  <si>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</si>
  <si>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</si>
  <si>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</si>
  <si>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</si>
  <si>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</si>
  <si>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</si>
  <si>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</si>
  <si>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</si>
  <si>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</si>
  <si>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</si>
  <si>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</si>
  <si>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</si>
  <si>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</si>
  <si>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</si>
  <si>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</si>
  <si>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</si>
  <si>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</si>
  <si>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</si>
  <si>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</si>
  <si>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</si>
  <si>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</si>
  <si>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</si>
  <si>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</si>
  <si>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</si>
  <si>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</si>
  <si>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</si>
  <si>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</si>
  <si>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</si>
  <si>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</si>
  <si>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</si>
  <si>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</si>
  <si>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</si>
  <si>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</si>
  <si>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</si>
  <si>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</si>
  <si>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</si>
  <si>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</si>
  <si>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</si>
  <si>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</si>
  <si>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</si>
  <si>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</si>
  <si>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</si>
  <si>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</si>
  <si>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</si>
  <si>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</si>
  <si>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</si>
  <si>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</si>
  <si>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</si>
  <si>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</si>
  <si>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</si>
  <si>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</si>
  <si>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</si>
  <si>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</si>
  <si>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</si>
  <si>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</si>
  <si>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</si>
  <si>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</si>
  <si>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</si>
  <si>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</si>
  <si>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</si>
  <si>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</si>
  <si>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</si>
  <si>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</si>
  <si>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</si>
  <si>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</si>
  <si>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</si>
  <si>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</si>
  <si>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</si>
  <si>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</si>
  <si>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</si>
  <si>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</si>
  <si>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</si>
  <si>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</si>
  <si>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</si>
  <si>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</si>
  <si>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</si>
  <si>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</si>
  <si>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</si>
  <si>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</si>
  <si>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</si>
  <si>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</si>
  <si>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</si>
  <si>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</si>
  <si>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</si>
  <si>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</si>
  <si>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</si>
  <si>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</si>
  <si>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</si>
  <si>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</si>
  <si>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</si>
  <si>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</si>
  <si>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</si>
  <si>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</si>
  <si>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</si>
  <si>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</si>
  <si>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</si>
  <si>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</si>
  <si>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</si>
  <si>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</si>
  <si>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</si>
  <si>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</si>
  <si>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</si>
  <si>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</si>
  <si>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</si>
  <si>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</si>
  <si>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</si>
  <si>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</si>
  <si>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</si>
  <si>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</si>
  <si>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</si>
  <si>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</si>
  <si>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</si>
  <si>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</si>
  <si>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</si>
  <si>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</si>
  <si>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</si>
  <si>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</si>
  <si>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</si>
  <si>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</si>
  <si>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</si>
  <si>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</si>
  <si>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</si>
  <si>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</si>
  <si>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</si>
  <si>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</si>
  <si>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</si>
  <si>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</si>
  <si>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</si>
  <si>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</si>
  <si>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</si>
  <si>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</si>
  <si>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</si>
  <si>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</si>
  <si>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</si>
  <si>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</si>
  <si>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</si>
  <si>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</si>
  <si>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</si>
  <si>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</si>
  <si>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</si>
  <si>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</si>
  <si>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</si>
  <si>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</si>
  <si>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</si>
  <si>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</si>
  <si>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</si>
  <si>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</si>
  <si>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</si>
  <si>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</si>
  <si>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</si>
  <si>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</si>
  <si>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</si>
  <si>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</si>
  <si>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</si>
  <si>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</si>
  <si>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</si>
  <si>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</si>
  <si>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</si>
  <si>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</si>
  <si>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</si>
  <si>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</si>
  <si>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</si>
  <si>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</si>
  <si>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</si>
  <si>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</si>
  <si>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</si>
  <si>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</si>
  <si>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</si>
  <si>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</si>
  <si>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</si>
  <si>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</si>
  <si>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</si>
  <si>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</si>
  <si>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</si>
  <si>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</si>
  <si>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</si>
  <si>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</si>
  <si>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</si>
  <si>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</si>
  <si>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</si>
  <si>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</si>
  <si>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</si>
  <si>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</si>
  <si>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</si>
  <si>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</si>
  <si>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</si>
  <si>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</si>
  <si>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</si>
  <si>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</si>
  <si>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</si>
  <si>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</si>
  <si>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</si>
  <si>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</si>
  <si>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</si>
  <si>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</si>
  <si>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</si>
  <si>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</si>
  <si>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</si>
  <si>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</si>
  <si>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</si>
  <si>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</si>
  <si>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</si>
  <si>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</si>
  <si>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</si>
  <si>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</si>
  <si>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</si>
  <si>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</si>
  <si>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</si>
  <si>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</si>
  <si>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</si>
  <si>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</si>
  <si>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</si>
  <si>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</si>
  <si>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</si>
  <si>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</si>
  <si>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</si>
  <si>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</si>
  <si>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</si>
  <si>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</si>
  <si>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</si>
  <si>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</si>
  <si>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</si>
  <si>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</si>
  <si>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</si>
  <si>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</si>
  <si>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</si>
  <si>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</si>
  <si>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</si>
  <si>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</si>
  <si>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</si>
  <si>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</si>
  <si>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</si>
  <si>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</si>
  <si>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</si>
  <si>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</si>
  <si>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</si>
  <si>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</si>
  <si>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</si>
  <si>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</si>
  <si>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</si>
  <si>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</si>
  <si>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</si>
  <si>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</si>
  <si>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</si>
  <si>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</si>
  <si>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</si>
  <si>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</si>
  <si>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</si>
  <si>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</si>
  <si>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</si>
  <si>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</si>
  <si>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</si>
  <si>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</si>
  <si>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</si>
  <si>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</si>
  <si>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</si>
  <si>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</si>
  <si>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</si>
  <si>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</si>
  <si>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</si>
  <si>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</si>
  <si>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</si>
  <si>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</si>
  <si>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</si>
  <si>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</si>
  <si>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</si>
  <si>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</si>
  <si>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</si>
  <si>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</si>
  <si>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</si>
  <si>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</si>
  <si>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</si>
  <si>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</si>
  <si>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</si>
  <si>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</si>
  <si>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</si>
  <si>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</si>
  <si>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</si>
  <si>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</si>
  <si>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</si>
  <si>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</si>
  <si>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</si>
  <si>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</si>
  <si>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</si>
  <si>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</si>
  <si>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</si>
  <si>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</si>
  <si>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</si>
  <si>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</si>
  <si>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</si>
  <si>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</si>
  <si>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</si>
  <si>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</si>
  <si>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</si>
  <si>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</si>
  <si>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</si>
  <si>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</si>
  <si>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</si>
  <si>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</si>
  <si>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</si>
  <si>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</si>
  <si>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</si>
  <si>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</si>
  <si>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</si>
  <si>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</si>
  <si>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</si>
  <si>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</si>
  <si>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</si>
  <si>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</si>
  <si>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</si>
  <si>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</si>
  <si>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</si>
  <si>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</si>
  <si>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</si>
  <si>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</si>
  <si>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</si>
  <si>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</si>
  <si>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</si>
  <si>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</si>
  <si>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</si>
  <si>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</si>
  <si>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</si>
  <si>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</si>
  <si>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</si>
  <si>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</si>
  <si>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</si>
  <si>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</si>
  <si>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</si>
  <si>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</si>
  <si>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</si>
  <si>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</si>
  <si>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</si>
  <si>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</si>
  <si>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</si>
  <si>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</si>
  <si>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</si>
  <si>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</si>
  <si>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</si>
  <si>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</si>
  <si>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</si>
  <si>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</si>
  <si>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</si>
  <si>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</si>
  <si>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</si>
  <si>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</si>
  <si>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</si>
  <si>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</si>
  <si>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</si>
  <si>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</si>
  <si>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</si>
  <si>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</si>
  <si>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</si>
  <si>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</si>
  <si>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</si>
  <si>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</si>
  <si>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</si>
  <si>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</si>
  <si>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</si>
  <si>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</si>
  <si>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</si>
  <si>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</si>
  <si>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</si>
  <si>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</si>
  <si>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</si>
  <si>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</si>
  <si>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</si>
  <si>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</si>
  <si>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</si>
  <si>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</si>
  <si>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</si>
  <si>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</si>
  <si>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</si>
  <si>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</si>
  <si>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</si>
  <si>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</si>
  <si>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</si>
  <si>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</si>
  <si>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</si>
  <si>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</si>
  <si>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</si>
  <si>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</si>
  <si>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</si>
  <si>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</si>
  <si>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</si>
  <si>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</si>
  <si>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</si>
  <si>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</si>
  <si>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</si>
  <si>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</si>
  <si>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</si>
  <si>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</si>
  <si>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</si>
  <si>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</si>
  <si>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</si>
  <si>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</si>
  <si>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</si>
  <si>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</si>
  <si>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</si>
  <si>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</si>
  <si>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</si>
  <si>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</si>
  <si>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</si>
  <si>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</si>
  <si>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</si>
  <si>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</si>
  <si>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</si>
  <si>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</si>
  <si>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</si>
  <si>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</si>
  <si>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</si>
  <si>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</si>
  <si>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</si>
  <si>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</si>
  <si>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</si>
  <si>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</si>
  <si>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</si>
  <si>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</si>
  <si>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</si>
  <si>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</si>
  <si>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</si>
  <si>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</si>
  <si>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</si>
  <si>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</si>
  <si>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</si>
  <si>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</si>
  <si>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</si>
  <si>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</si>
  <si>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</si>
  <si>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</si>
  <si>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</si>
  <si>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</si>
  <si>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</si>
  <si>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</si>
  <si>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</si>
  <si>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</si>
  <si>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</si>
  <si>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</si>
  <si>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</si>
  <si>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</si>
  <si>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</si>
  <si>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</si>
  <si>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</si>
  <si>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</si>
  <si>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</si>
  <si>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</si>
  <si>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</si>
  <si>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</si>
  <si>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</si>
  <si>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</si>
  <si>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</si>
  <si>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</si>
  <si>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</si>
  <si>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</si>
  <si>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</si>
  <si>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</si>
  <si>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</si>
  <si>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</si>
  <si>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</si>
  <si>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</si>
  <si>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</si>
  <si>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</si>
  <si>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</si>
  <si>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</si>
  <si>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</si>
  <si>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</si>
  <si>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</si>
  <si>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</si>
  <si>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</si>
  <si>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</si>
  <si>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</si>
  <si>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</si>
  <si>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</si>
  <si>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</si>
  <si>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</si>
  <si>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</si>
  <si>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</si>
  <si>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</si>
  <si>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</si>
  <si>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</si>
  <si>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</si>
  <si>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</si>
  <si>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</si>
  <si>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</si>
  <si>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</si>
  <si>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</si>
  <si>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</si>
  <si>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</si>
  <si>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</si>
  <si>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</si>
  <si>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</si>
  <si>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</si>
  <si>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</si>
  <si>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</si>
  <si>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</si>
  <si>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</si>
  <si>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</si>
  <si>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</si>
  <si>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</si>
  <si>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</si>
  <si>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</si>
  <si>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</si>
  <si>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</si>
  <si>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</si>
  <si>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</si>
  <si>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</si>
  <si>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</si>
  <si>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</si>
  <si>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</si>
  <si>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</si>
  <si>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</si>
  <si>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</si>
  <si>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</si>
  <si>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</si>
  <si>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</si>
  <si>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</si>
  <si>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</si>
  <si>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</si>
  <si>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</si>
  <si>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</si>
  <si>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</si>
  <si>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</si>
  <si>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</si>
  <si>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</si>
  <si>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</si>
  <si>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</si>
  <si>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</si>
  <si>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</si>
  <si>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</si>
  <si>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</si>
  <si>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</si>
  <si>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</si>
  <si>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</si>
  <si>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</si>
  <si>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</si>
  <si>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</si>
  <si>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</si>
  <si>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</si>
  <si>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</si>
  <si>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</si>
  <si>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</si>
  <si>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</si>
  <si>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</si>
  <si>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</si>
  <si>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</si>
  <si>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</si>
  <si>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</si>
  <si>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</si>
  <si>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</si>
  <si>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</si>
  <si>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</si>
  <si>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</si>
  <si>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</si>
  <si>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</si>
  <si>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</si>
  <si>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</si>
  <si>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</si>
  <si>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</si>
  <si>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</si>
  <si>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</si>
  <si>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</si>
  <si>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</si>
  <si>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</si>
  <si>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</si>
  <si>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</si>
  <si>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</si>
  <si>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</si>
  <si>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</si>
  <si>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</si>
  <si>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</si>
  <si>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</si>
  <si>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</si>
  <si>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</si>
  <si>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</si>
  <si>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</si>
  <si>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</si>
  <si>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</si>
  <si>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</si>
  <si>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</si>
  <si>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</si>
  <si>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</si>
  <si>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</si>
  <si>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</si>
  <si>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</si>
  <si>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</si>
  <si>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</si>
  <si>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</si>
  <si>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</si>
  <si>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</si>
  <si>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</si>
  <si>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</si>
  <si>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</si>
  <si>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</si>
  <si>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</si>
  <si>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</si>
  <si>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</si>
  <si>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</si>
  <si>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</si>
  <si>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</si>
  <si>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</si>
  <si>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</si>
  <si>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</si>
  <si>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</si>
  <si>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</si>
  <si>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</si>
  <si>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</si>
  <si>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</si>
  <si>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</si>
  <si>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</si>
  <si>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</si>
  <si>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</si>
  <si>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</si>
  <si>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</si>
  <si>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</si>
  <si>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</si>
  <si>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</si>
  <si>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</si>
  <si>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</si>
  <si>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</si>
  <si>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</si>
  <si>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</si>
  <si>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</si>
  <si>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</si>
  <si>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</si>
  <si>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ゲスト登録　０を非表示化</t>
    <rPh sb="3" eb="5">
      <t>トウロク</t>
    </rPh>
    <rPh sb="8" eb="11">
      <t>ヒヒョウジ</t>
    </rPh>
    <rPh sb="11" eb="12">
      <t>カ</t>
    </rPh>
    <phoneticPr fontId="1"/>
  </si>
  <si>
    <t>↓　他社の場合、こちらに番号を入力してください。</t>
    <rPh sb="2" eb="4">
      <t>タシャ</t>
    </rPh>
    <rPh sb="5" eb="7">
      <t>バアイ</t>
    </rPh>
    <rPh sb="12" eb="14">
      <t>バンゴウ</t>
    </rPh>
    <rPh sb="15" eb="17">
      <t>ニュウリョク</t>
    </rPh>
    <phoneticPr fontId="1"/>
  </si>
  <si>
    <t>↓　前願が弊社の場合、選択・入力してください。</t>
    <rPh sb="2" eb="4">
      <t>ゼンガン</t>
    </rPh>
    <rPh sb="5" eb="7">
      <t>ヘイシャ</t>
    </rPh>
    <rPh sb="8" eb="10">
      <t>バアイ</t>
    </rPh>
    <rPh sb="11" eb="13">
      <t>センタク</t>
    </rPh>
    <rPh sb="14" eb="16">
      <t>ニュウリョク</t>
    </rPh>
    <phoneticPr fontId="1"/>
  </si>
  <si>
    <t>計画変更回数自動入力</t>
    <rPh sb="0" eb="2">
      <t>ケイカク</t>
    </rPh>
    <rPh sb="2" eb="4">
      <t>ヘンコウ</t>
    </rPh>
    <rPh sb="4" eb="6">
      <t>カイスウ</t>
    </rPh>
    <rPh sb="6" eb="8">
      <t>ジドウ</t>
    </rPh>
    <rPh sb="8" eb="10">
      <t>ニュウリョク</t>
    </rPh>
    <phoneticPr fontId="1"/>
  </si>
  <si>
    <t>メールアドレス</t>
    <phoneticPr fontId="1"/>
  </si>
  <si>
    <t>設計住宅性能評価</t>
    <rPh sb="0" eb="2">
      <t>セッケイ</t>
    </rPh>
    <rPh sb="2" eb="4">
      <t>ジュウタク</t>
    </rPh>
    <rPh sb="4" eb="6">
      <t>セイノウ</t>
    </rPh>
    <rPh sb="6" eb="8">
      <t>ヒョウカ</t>
    </rPh>
    <phoneticPr fontId="1"/>
  </si>
  <si>
    <t>BELS評価</t>
    <rPh sb="4" eb="6">
      <t>ヒョウカ</t>
    </rPh>
    <phoneticPr fontId="1"/>
  </si>
  <si>
    <t>電子交付有無</t>
  </si>
  <si>
    <t>申請棟数</t>
  </si>
  <si>
    <t>その他棟数</t>
  </si>
  <si>
    <t>着工日</t>
  </si>
  <si>
    <t>型式適合認定</t>
  </si>
  <si>
    <t>確認</t>
    <rPh sb="0" eb="2">
      <t>カクニン</t>
    </rPh>
    <phoneticPr fontId="1"/>
  </si>
  <si>
    <t>電子交付</t>
  </si>
  <si>
    <t>交付種別</t>
    <rPh sb="0" eb="2">
      <t>コウフ</t>
    </rPh>
    <rPh sb="2" eb="4">
      <t>シュベツ</t>
    </rPh>
    <phoneticPr fontId="1"/>
  </si>
  <si>
    <t>建築主が連動</t>
    <rPh sb="0" eb="3">
      <t>ケンチクヌシ</t>
    </rPh>
    <rPh sb="4" eb="6">
      <t>レンドウ</t>
    </rPh>
    <phoneticPr fontId="1"/>
  </si>
  <si>
    <t>物件番号を全角化（JIS関数）</t>
    <rPh sb="0" eb="2">
      <t>ブッケン</t>
    </rPh>
    <rPh sb="2" eb="4">
      <t>バンゴウ</t>
    </rPh>
    <rPh sb="5" eb="7">
      <t>ゼンカク</t>
    </rPh>
    <rPh sb="7" eb="8">
      <t>カ</t>
    </rPh>
    <rPh sb="12" eb="14">
      <t>カンスウ</t>
    </rPh>
    <phoneticPr fontId="1"/>
  </si>
  <si>
    <t>建築主２ID</t>
  </si>
  <si>
    <t>建築主２氏名１</t>
  </si>
  <si>
    <t>建築主２氏名２</t>
  </si>
  <si>
    <t>建築主２郵便番号</t>
  </si>
  <si>
    <t>建築主２住所</t>
  </si>
  <si>
    <t>建築主２電話番号</t>
  </si>
  <si>
    <t>建築主２を連動</t>
    <rPh sb="0" eb="3">
      <t>ケンチクヌシ</t>
    </rPh>
    <rPh sb="5" eb="7">
      <t>レンドウ</t>
    </rPh>
    <phoneticPr fontId="1"/>
  </si>
  <si>
    <t>　株式会社　都市建築確認センター　御中</t>
    <rPh sb="1" eb="5">
      <t>カブシキガイシャ</t>
    </rPh>
    <rPh sb="6" eb="8">
      <t>トシ</t>
    </rPh>
    <rPh sb="8" eb="10">
      <t>ケンチク</t>
    </rPh>
    <rPh sb="10" eb="12">
      <t>カクニン</t>
    </rPh>
    <rPh sb="17" eb="19">
      <t>オンチュウ</t>
    </rPh>
    <phoneticPr fontId="1"/>
  </si>
  <si>
    <t>株式会社都市建築確認センター　</t>
    <rPh sb="0" eb="14">
      <t>カブ</t>
    </rPh>
    <phoneticPr fontId="1"/>
  </si>
  <si>
    <t>【19．備考】</t>
    <phoneticPr fontId="1"/>
  </si>
  <si>
    <t>【20.その他必要な事項】</t>
    <rPh sb="6" eb="7">
      <t>タ</t>
    </rPh>
    <rPh sb="7" eb="9">
      <t>ヒツヨウ</t>
    </rPh>
    <rPh sb="10" eb="12">
      <t>ジコウ</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</si>
  <si>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 xml:space="preserve">また、電子申請の場合は仮受時にこのＥＸＣＥＬＢＯＯＫを添付して下記メールアドレスにお送りください。
</t>
    </r>
    <r>
      <rPr>
        <b/>
        <sz val="16"/>
        <color indexed="10"/>
        <rFont val="ＭＳ Ｐゴシック"/>
        <family val="3"/>
        <charset val="128"/>
      </rPr>
      <t>　審査の順番に関しては図書の提出があってから決定させていただきます。</t>
    </r>
    <r>
      <rPr>
        <b/>
        <sz val="16"/>
        <color indexed="8"/>
        <rFont val="ＭＳ Ｐゴシック"/>
        <family val="3"/>
        <charset val="128"/>
      </rPr>
      <t>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150" eb="152">
      <t>デンシ</t>
    </rPh>
    <rPh sb="152" eb="154">
      <t>シンセイ</t>
    </rPh>
    <rPh sb="155" eb="157">
      <t>バアイ</t>
    </rPh>
    <rPh sb="198" eb="200">
      <t>シンサ</t>
    </rPh>
    <rPh sb="201" eb="203">
      <t>ジュンバン</t>
    </rPh>
    <rPh sb="204" eb="205">
      <t>カン</t>
    </rPh>
    <rPh sb="208" eb="210">
      <t>トショ</t>
    </rPh>
    <rPh sb="211" eb="213">
      <t>テイシュツ</t>
    </rPh>
    <rPh sb="219" eb="221">
      <t>ケッテイ</t>
    </rPh>
    <rPh sb="234" eb="236">
      <t>トショ</t>
    </rPh>
    <rPh sb="237" eb="239">
      <t>テイシュツ</t>
    </rPh>
    <rPh sb="244" eb="246">
      <t>バアイ</t>
    </rPh>
    <rPh sb="247" eb="249">
      <t>ジテン</t>
    </rPh>
    <rPh sb="250" eb="252">
      <t>ブッケン</t>
    </rPh>
    <rPh sb="253" eb="256">
      <t>ユウセンテキ</t>
    </rPh>
    <rPh sb="257" eb="259">
      <t>シンサ</t>
    </rPh>
    <rPh sb="302" eb="304">
      <t>ヘンシュウ</t>
    </rPh>
    <phoneticPr fontId="1"/>
  </si>
  <si>
    <t>劇場等の客席に車椅子使用者用部分を設ける建築物であるときは、19欄に当該部分の構造が車椅子使用者が舞台等を容易に視認できるものであることの検証の内容並びに当該部分の客席内の分散配置及び同伴者用の座席又はスペースの隣接設置についての検討の内容を記入してください。</t>
    <phoneticPr fontId="1"/>
  </si>
  <si>
    <t>Ver.20260404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</si>
</sst>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gggee&quot;年&quot;m&quot;月&quot;d&quot;日&quot;"/>
  </numFmts>
  <fonts count="137">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b/>
      <sz val="16"/>
      <name val="ＭＳ 明朝"/>
      <family val="1"/>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
      <b/>
      <sz val="9"/>
      <name val="ＭＳ Ｐ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5">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0" fillId="0" borderId="0" applyNumberFormat="0" applyFont="0" applyFill="0" applyBorder="0" applyAlignment="0" applyProtection="0">
      <alignment vertical="top"/>
      <protection locked="0"/>
    </xf>
    <xf numFmtId="0" fontId="71" fillId="0" borderId="0"/>
    <xf numFmtId="0" fontId="71"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97" fillId="0" borderId="0">
      <alignment vertical="center"/>
    </xf>
    <xf numFmtId="0" fontId="71" fillId="0" borderId="0"/>
    <xf numFmtId="0" fontId="71" fillId="0" borderId="0"/>
    <xf numFmtId="0" fontId="130" fillId="0" borderId="0" applyNumberFormat="0" applyFill="0" applyBorder="0" applyAlignment="0" applyProtection="0">
      <alignment vertical="center"/>
    </xf>
  </cellStyleXfs>
  <cellXfs count="2182">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39"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49" fillId="24" borderId="0" xfId="6" applyFont="1" applyFill="1" applyAlignment="1">
      <alignment horizontal="center" vertical="center"/>
    </xf>
    <xf numFmtId="0" fontId="49" fillId="24" borderId="52" xfId="6" applyFont="1" applyFill="1" applyBorder="1" applyAlignment="1">
      <alignment horizontal="center" vertical="center"/>
    </xf>
    <xf numFmtId="0" fontId="50" fillId="24" borderId="0" xfId="6" applyFont="1" applyFill="1" applyAlignment="1">
      <alignment horizontal="center" vertical="center"/>
    </xf>
    <xf numFmtId="0" fontId="51" fillId="24" borderId="0" xfId="6" applyFont="1" applyFill="1" applyAlignment="1">
      <alignment horizontal="center" vertical="center"/>
    </xf>
    <xf numFmtId="0" fontId="51" fillId="24" borderId="0" xfId="6" applyFont="1" applyFill="1" applyAlignment="1">
      <alignment horizontal="left" vertical="center"/>
    </xf>
    <xf numFmtId="0" fontId="51"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58"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2"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4" fillId="0" borderId="0" xfId="6" applyFont="1" applyAlignment="1">
      <alignment horizontal="left" vertical="center"/>
    </xf>
    <xf numFmtId="0" fontId="6" fillId="0" borderId="0" xfId="6" applyFont="1" applyAlignment="1">
      <alignment horizontal="left" vertical="top"/>
    </xf>
    <xf numFmtId="0" fontId="67" fillId="0" borderId="0" xfId="6" applyFont="1" applyAlignment="1">
      <alignment horizontal="left" vertical="top"/>
    </xf>
    <xf numFmtId="0" fontId="6" fillId="29" borderId="0" xfId="6" applyFont="1" applyFill="1" applyAlignment="1">
      <alignment horizontal="left" vertical="top"/>
    </xf>
    <xf numFmtId="0" fontId="68" fillId="30" borderId="48" xfId="6" applyFont="1" applyFill="1" applyBorder="1" applyAlignment="1">
      <alignment vertical="center"/>
    </xf>
    <xf numFmtId="0" fontId="69" fillId="30" borderId="49" xfId="6" applyFont="1" applyFill="1" applyBorder="1" applyAlignment="1">
      <alignment vertical="center"/>
    </xf>
    <xf numFmtId="0" fontId="69" fillId="30" borderId="50" xfId="6" applyFont="1" applyFill="1" applyBorder="1" applyAlignment="1">
      <alignment vertical="center"/>
    </xf>
    <xf numFmtId="0" fontId="69" fillId="0" borderId="0" xfId="6" applyFont="1" applyAlignment="1">
      <alignment vertical="center"/>
    </xf>
    <xf numFmtId="0" fontId="70" fillId="0" borderId="0" xfId="6" applyFont="1" applyAlignment="1">
      <alignment vertical="center"/>
    </xf>
    <xf numFmtId="0" fontId="69" fillId="30" borderId="51" xfId="6" applyFont="1" applyFill="1" applyBorder="1" applyAlignment="1">
      <alignment vertical="center"/>
    </xf>
    <xf numFmtId="0" fontId="69" fillId="30" borderId="0" xfId="6" applyFont="1" applyFill="1" applyAlignment="1">
      <alignment vertical="center"/>
    </xf>
    <xf numFmtId="0" fontId="69" fillId="30" borderId="0" xfId="6" applyFont="1" applyFill="1" applyAlignment="1">
      <alignment vertical="center" shrinkToFit="1"/>
    </xf>
    <xf numFmtId="0" fontId="69" fillId="30" borderId="0" xfId="6" applyFont="1" applyFill="1" applyAlignment="1">
      <alignment horizontal="center" vertical="center"/>
    </xf>
    <xf numFmtId="0" fontId="69" fillId="30" borderId="52" xfId="6" applyFont="1" applyFill="1" applyBorder="1" applyAlignment="1">
      <alignment vertical="center"/>
    </xf>
    <xf numFmtId="0" fontId="69" fillId="30" borderId="0" xfId="6" applyFont="1" applyFill="1" applyAlignment="1">
      <alignment horizontal="left" vertical="center" shrinkToFit="1"/>
    </xf>
    <xf numFmtId="0" fontId="69" fillId="0" borderId="0" xfId="6" applyFont="1" applyAlignment="1" applyProtection="1">
      <alignment vertical="center" shrinkToFit="1"/>
      <protection locked="0"/>
    </xf>
    <xf numFmtId="0" fontId="71" fillId="30" borderId="0" xfId="6" applyFont="1" applyFill="1" applyAlignment="1">
      <alignment horizontal="center" vertical="center"/>
    </xf>
    <xf numFmtId="49" fontId="69" fillId="0" borderId="0" xfId="6" applyNumberFormat="1" applyFont="1" applyAlignment="1" applyProtection="1">
      <alignment horizontal="left" vertical="center"/>
      <protection locked="0"/>
    </xf>
    <xf numFmtId="0" fontId="69" fillId="30" borderId="9" xfId="6" applyFont="1" applyFill="1" applyBorder="1" applyAlignment="1">
      <alignment vertical="center"/>
    </xf>
    <xf numFmtId="0" fontId="69" fillId="30" borderId="5" xfId="6" applyFont="1" applyFill="1" applyBorder="1" applyAlignment="1" applyProtection="1">
      <alignment vertical="center"/>
      <protection locked="0"/>
    </xf>
    <xf numFmtId="0" fontId="69" fillId="30" borderId="0" xfId="6" applyFont="1" applyFill="1" applyAlignment="1">
      <alignment horizontal="right" vertical="center"/>
    </xf>
    <xf numFmtId="0" fontId="69" fillId="30" borderId="5" xfId="6" applyFont="1" applyFill="1" applyBorder="1" applyAlignment="1">
      <alignment vertical="center"/>
    </xf>
    <xf numFmtId="0" fontId="69" fillId="30" borderId="49" xfId="6" applyFont="1" applyFill="1" applyBorder="1" applyAlignment="1" applyProtection="1">
      <alignment vertical="center"/>
      <protection locked="0"/>
    </xf>
    <xf numFmtId="0" fontId="70" fillId="0" borderId="0" xfId="6" applyFont="1"/>
    <xf numFmtId="0" fontId="71" fillId="0" borderId="91" xfId="8" applyBorder="1"/>
    <xf numFmtId="0" fontId="74" fillId="30" borderId="0" xfId="6" applyFont="1" applyFill="1" applyAlignment="1">
      <alignment horizontal="justify" vertical="center"/>
    </xf>
    <xf numFmtId="0" fontId="74" fillId="30" borderId="0" xfId="6" applyFont="1" applyFill="1" applyAlignment="1">
      <alignment vertical="center"/>
    </xf>
    <xf numFmtId="0" fontId="69" fillId="0" borderId="0" xfId="6" applyFont="1"/>
    <xf numFmtId="0" fontId="69" fillId="0" borderId="0" xfId="6" applyFont="1" applyAlignment="1">
      <alignment horizontal="center"/>
    </xf>
    <xf numFmtId="14" fontId="69" fillId="0" borderId="46" xfId="6" applyNumberFormat="1" applyFont="1" applyBorder="1" applyAlignment="1">
      <alignment horizontal="center" vertical="center"/>
    </xf>
    <xf numFmtId="0" fontId="69" fillId="0" borderId="46" xfId="6" applyFont="1" applyBorder="1" applyAlignment="1">
      <alignment horizontal="center" vertical="center"/>
    </xf>
    <xf numFmtId="0" fontId="69" fillId="30" borderId="0" xfId="6" applyFont="1" applyFill="1" applyAlignment="1">
      <alignment horizontal="justify"/>
    </xf>
    <xf numFmtId="0" fontId="69" fillId="30" borderId="0" xfId="6" applyFont="1" applyFill="1"/>
    <xf numFmtId="49" fontId="69" fillId="0" borderId="46" xfId="6" applyNumberFormat="1" applyFont="1" applyBorder="1" applyAlignment="1">
      <alignment horizontal="center" vertical="center"/>
    </xf>
    <xf numFmtId="0" fontId="69" fillId="30" borderId="0" xfId="6" applyFont="1" applyFill="1" applyAlignment="1">
      <alignment horizontal="center"/>
    </xf>
    <xf numFmtId="0" fontId="69" fillId="0" borderId="0" xfId="6" applyFont="1" applyAlignment="1">
      <alignment horizontal="center" vertical="center"/>
    </xf>
    <xf numFmtId="0" fontId="76" fillId="0" borderId="0" xfId="6" applyFont="1" applyAlignment="1">
      <alignment horizontal="center"/>
    </xf>
    <xf numFmtId="0" fontId="69" fillId="28" borderId="0" xfId="6" applyFont="1" applyFill="1"/>
    <xf numFmtId="0" fontId="69" fillId="28" borderId="0" xfId="6" applyFont="1" applyFill="1" applyAlignment="1" applyProtection="1">
      <alignment horizontal="center" vertical="center"/>
      <protection locked="0"/>
    </xf>
    <xf numFmtId="0" fontId="68" fillId="0" borderId="0" xfId="6" applyFont="1"/>
    <xf numFmtId="0" fontId="69" fillId="28" borderId="0" xfId="6" applyFont="1" applyFill="1" applyAlignment="1" applyProtection="1">
      <alignment vertical="center"/>
      <protection locked="0"/>
    </xf>
    <xf numFmtId="0" fontId="69" fillId="0" borderId="0" xfId="6" applyFont="1" applyAlignment="1" applyProtection="1">
      <alignment horizontal="left" vertical="center"/>
      <protection locked="0"/>
    </xf>
    <xf numFmtId="0" fontId="69" fillId="28" borderId="0" xfId="6" applyFont="1" applyFill="1" applyAlignment="1" applyProtection="1">
      <alignment horizontal="left" vertical="center"/>
      <protection locked="0"/>
    </xf>
    <xf numFmtId="0" fontId="69" fillId="30" borderId="93" xfId="6" applyFont="1" applyFill="1" applyBorder="1" applyAlignment="1">
      <alignment horizontal="justify" vertical="top" wrapText="1"/>
    </xf>
    <xf numFmtId="0" fontId="69" fillId="30" borderId="93" xfId="6" applyFont="1" applyFill="1" applyBorder="1"/>
    <xf numFmtId="0" fontId="69" fillId="30" borderId="94" xfId="6" applyFont="1" applyFill="1" applyBorder="1"/>
    <xf numFmtId="0" fontId="69" fillId="30" borderId="4" xfId="6" applyFont="1" applyFill="1" applyBorder="1" applyAlignment="1">
      <alignment horizontal="center" vertical="center"/>
    </xf>
    <xf numFmtId="0" fontId="69" fillId="0" borderId="0" xfId="6" applyFont="1" applyAlignment="1">
      <alignment horizontal="justify"/>
    </xf>
    <xf numFmtId="0" fontId="69" fillId="30" borderId="0" xfId="6" applyFont="1" applyFill="1" applyAlignment="1">
      <alignment horizontal="left" vertical="center"/>
    </xf>
    <xf numFmtId="0" fontId="69" fillId="30" borderId="0" xfId="6" applyFont="1" applyFill="1" applyAlignment="1">
      <alignment horizontal="left"/>
    </xf>
    <xf numFmtId="0" fontId="69" fillId="28" borderId="0" xfId="6" applyFont="1" applyFill="1" applyAlignment="1">
      <alignment horizontal="center" vertical="center"/>
    </xf>
    <xf numFmtId="0" fontId="69" fillId="28" borderId="0" xfId="6" applyFont="1" applyFill="1" applyAlignment="1">
      <alignment horizontal="justify"/>
    </xf>
    <xf numFmtId="0" fontId="69" fillId="28" borderId="0" xfId="6" applyFont="1" applyFill="1" applyAlignment="1">
      <alignment horizontal="center"/>
    </xf>
    <xf numFmtId="0" fontId="70" fillId="30" borderId="93" xfId="6" applyFont="1" applyFill="1" applyBorder="1" applyAlignment="1">
      <alignment vertical="center"/>
    </xf>
    <xf numFmtId="49" fontId="69" fillId="30" borderId="0" xfId="6" applyNumberFormat="1" applyFont="1" applyFill="1" applyAlignment="1" applyProtection="1">
      <alignment horizontal="left" vertical="center"/>
      <protection locked="0"/>
    </xf>
    <xf numFmtId="49" fontId="69" fillId="30" borderId="0" xfId="6" applyNumberFormat="1" applyFont="1" applyFill="1" applyAlignment="1">
      <alignment horizontal="left" vertical="center"/>
    </xf>
    <xf numFmtId="0" fontId="69" fillId="28" borderId="93" xfId="6" applyFont="1" applyFill="1" applyBorder="1" applyAlignment="1">
      <alignment vertical="center"/>
    </xf>
    <xf numFmtId="0" fontId="69" fillId="28" borderId="0" xfId="6" applyFont="1" applyFill="1" applyAlignment="1">
      <alignment vertical="center"/>
    </xf>
    <xf numFmtId="0" fontId="69" fillId="28" borderId="0" xfId="6" applyFont="1" applyFill="1" applyAlignment="1">
      <alignment vertical="center" shrinkToFit="1"/>
    </xf>
    <xf numFmtId="0" fontId="69" fillId="28" borderId="0" xfId="6" applyFont="1" applyFill="1" applyAlignment="1" applyProtection="1">
      <alignment horizontal="center" vertical="center" shrinkToFit="1"/>
      <protection locked="0"/>
    </xf>
    <xf numFmtId="0" fontId="70" fillId="0" borderId="46" xfId="6" applyFont="1" applyBorder="1" applyAlignment="1">
      <alignment vertical="center"/>
    </xf>
    <xf numFmtId="0" fontId="69" fillId="28" borderId="0" xfId="6" applyFont="1" applyFill="1" applyAlignment="1">
      <alignment horizontal="left" vertical="center" shrinkToFit="1"/>
    </xf>
    <xf numFmtId="49" fontId="69" fillId="28" borderId="0" xfId="6" applyNumberFormat="1" applyFont="1" applyFill="1" applyAlignment="1" applyProtection="1">
      <alignment horizontal="left" vertical="center"/>
      <protection locked="0"/>
    </xf>
    <xf numFmtId="49" fontId="69" fillId="28" borderId="0" xfId="6" applyNumberFormat="1" applyFont="1" applyFill="1" applyAlignment="1">
      <alignment horizontal="left" vertical="center"/>
    </xf>
    <xf numFmtId="0" fontId="69" fillId="28" borderId="4" xfId="6" applyFont="1" applyFill="1" applyBorder="1" applyAlignment="1">
      <alignment vertical="center"/>
    </xf>
    <xf numFmtId="0" fontId="69" fillId="28" borderId="0" xfId="6" applyFont="1" applyFill="1" applyAlignment="1" applyProtection="1">
      <alignment horizontal="right" vertical="center"/>
      <protection locked="0"/>
    </xf>
    <xf numFmtId="0" fontId="77" fillId="28" borderId="0" xfId="6" applyFont="1" applyFill="1" applyAlignment="1">
      <alignment vertical="center"/>
    </xf>
    <xf numFmtId="0" fontId="77" fillId="28" borderId="0" xfId="6" applyFont="1" applyFill="1" applyAlignment="1" applyProtection="1">
      <alignment horizontal="center" vertical="center" shrinkToFit="1"/>
      <protection locked="0"/>
    </xf>
    <xf numFmtId="0" fontId="77" fillId="0" borderId="0" xfId="6" applyFont="1" applyAlignment="1">
      <alignment vertical="center"/>
    </xf>
    <xf numFmtId="0" fontId="79" fillId="0" borderId="0" xfId="6" applyFont="1" applyAlignment="1">
      <alignment vertical="center"/>
    </xf>
    <xf numFmtId="0" fontId="71" fillId="0" borderId="91" xfId="9" applyBorder="1"/>
    <xf numFmtId="49" fontId="70" fillId="0" borderId="0" xfId="6" applyNumberFormat="1" applyFont="1"/>
    <xf numFmtId="0" fontId="69" fillId="30" borderId="93" xfId="6" applyFont="1" applyFill="1" applyBorder="1" applyAlignment="1">
      <alignment vertical="center"/>
    </xf>
    <xf numFmtId="49" fontId="69" fillId="30" borderId="93" xfId="6" applyNumberFormat="1" applyFont="1" applyFill="1" applyBorder="1" applyAlignment="1">
      <alignment horizontal="left" vertical="center"/>
    </xf>
    <xf numFmtId="0" fontId="70" fillId="28" borderId="0" xfId="6" applyFont="1" applyFill="1" applyAlignment="1" applyProtection="1">
      <alignment horizontal="center" vertical="center"/>
      <protection locked="0"/>
    </xf>
    <xf numFmtId="0" fontId="69" fillId="28" borderId="0" xfId="6" applyFont="1" applyFill="1" applyAlignment="1">
      <alignment horizontal="left" vertical="center"/>
    </xf>
    <xf numFmtId="0" fontId="69" fillId="30" borderId="4" xfId="6" applyFont="1" applyFill="1" applyBorder="1" applyAlignment="1">
      <alignment vertical="center"/>
    </xf>
    <xf numFmtId="0" fontId="69" fillId="30" borderId="4" xfId="6" applyFont="1" applyFill="1" applyBorder="1" applyAlignment="1">
      <alignment vertical="center" shrinkToFit="1"/>
    </xf>
    <xf numFmtId="0" fontId="69" fillId="28" borderId="4" xfId="6" applyFont="1" applyFill="1" applyBorder="1" applyAlignment="1">
      <alignment horizontal="center" vertical="center"/>
    </xf>
    <xf numFmtId="0" fontId="77" fillId="0" borderId="0" xfId="6" applyFont="1"/>
    <xf numFmtId="0" fontId="79" fillId="0" borderId="0" xfId="6" applyFont="1"/>
    <xf numFmtId="49" fontId="69" fillId="27" borderId="0" xfId="6" applyNumberFormat="1" applyFont="1" applyFill="1" applyAlignment="1">
      <alignment horizontal="center" vertical="center"/>
    </xf>
    <xf numFmtId="0" fontId="77" fillId="30" borderId="0" xfId="6" applyFont="1" applyFill="1" applyAlignment="1">
      <alignment vertical="center"/>
    </xf>
    <xf numFmtId="0" fontId="79" fillId="30" borderId="93" xfId="6" applyFont="1" applyFill="1" applyBorder="1" applyAlignment="1">
      <alignment vertical="center"/>
    </xf>
    <xf numFmtId="0" fontId="79" fillId="30" borderId="93" xfId="6" applyFont="1" applyFill="1" applyBorder="1" applyAlignment="1" applyProtection="1">
      <alignment horizontal="left" vertical="center"/>
      <protection locked="0"/>
    </xf>
    <xf numFmtId="0" fontId="70" fillId="30" borderId="93" xfId="6" applyFont="1" applyFill="1" applyBorder="1" applyAlignment="1" applyProtection="1">
      <alignment horizontal="left" vertical="center"/>
      <protection locked="0"/>
    </xf>
    <xf numFmtId="0" fontId="70" fillId="30" borderId="0" xfId="6" applyFont="1" applyFill="1" applyAlignment="1">
      <alignment vertical="center"/>
    </xf>
    <xf numFmtId="0" fontId="80" fillId="28" borderId="0" xfId="6" applyFont="1" applyFill="1" applyAlignment="1" applyProtection="1">
      <alignment horizontal="center" vertical="center"/>
      <protection locked="0"/>
    </xf>
    <xf numFmtId="0" fontId="79" fillId="30" borderId="0" xfId="6" applyFont="1" applyFill="1" applyAlignment="1" applyProtection="1">
      <alignment horizontal="left" vertical="center"/>
      <protection locked="0"/>
    </xf>
    <xf numFmtId="0" fontId="77" fillId="0" borderId="0" xfId="6" applyFont="1" applyAlignment="1" applyProtection="1">
      <alignment horizontal="left" vertical="center"/>
      <protection locked="0"/>
    </xf>
    <xf numFmtId="0" fontId="70" fillId="30" borderId="0" xfId="6" applyFont="1" applyFill="1" applyAlignment="1" applyProtection="1">
      <alignment horizontal="left" vertical="center"/>
      <protection locked="0"/>
    </xf>
    <xf numFmtId="0" fontId="80" fillId="28" borderId="4" xfId="6" applyFont="1" applyFill="1" applyBorder="1" applyAlignment="1" applyProtection="1">
      <alignment horizontal="center" vertical="center"/>
      <protection locked="0"/>
    </xf>
    <xf numFmtId="0" fontId="70" fillId="28" borderId="0" xfId="6" applyFont="1" applyFill="1" applyAlignment="1" applyProtection="1">
      <alignment horizontal="left" vertical="center"/>
      <protection locked="0"/>
    </xf>
    <xf numFmtId="0" fontId="81" fillId="30" borderId="93" xfId="6" applyFont="1" applyFill="1" applyBorder="1" applyAlignment="1" applyProtection="1">
      <alignment horizontal="left" vertical="center"/>
      <protection locked="0"/>
    </xf>
    <xf numFmtId="0" fontId="70" fillId="30" borderId="4" xfId="6" applyFont="1" applyFill="1" applyBorder="1" applyAlignment="1">
      <alignment vertical="center"/>
    </xf>
    <xf numFmtId="0" fontId="70" fillId="31" borderId="4" xfId="6" applyFont="1" applyFill="1" applyBorder="1" applyAlignment="1" applyProtection="1">
      <alignment horizontal="left" vertical="center"/>
      <protection locked="0"/>
    </xf>
    <xf numFmtId="49" fontId="69" fillId="30" borderId="0" xfId="6" applyNumberFormat="1" applyFont="1" applyFill="1" applyAlignment="1">
      <alignment vertical="center"/>
    </xf>
    <xf numFmtId="49" fontId="69" fillId="30" borderId="0" xfId="6" applyNumberFormat="1" applyFont="1" applyFill="1" applyAlignment="1">
      <alignment horizontal="center" vertical="center"/>
    </xf>
    <xf numFmtId="49" fontId="69" fillId="30" borderId="93" xfId="6" applyNumberFormat="1" applyFont="1" applyFill="1" applyBorder="1" applyAlignment="1">
      <alignment vertical="center"/>
    </xf>
    <xf numFmtId="49" fontId="69" fillId="27" borderId="0" xfId="6" applyNumberFormat="1" applyFont="1" applyFill="1" applyAlignment="1" applyProtection="1">
      <alignment horizontal="center" vertical="center"/>
      <protection locked="0"/>
    </xf>
    <xf numFmtId="49" fontId="69" fillId="30" borderId="0" xfId="6" applyNumberFormat="1" applyFont="1" applyFill="1" applyAlignment="1">
      <alignment horizontal="right" vertical="center"/>
    </xf>
    <xf numFmtId="49" fontId="69" fillId="27" borderId="4" xfId="6" applyNumberFormat="1" applyFont="1" applyFill="1" applyBorder="1" applyAlignment="1" applyProtection="1">
      <alignment horizontal="center" vertical="center"/>
      <protection locked="0"/>
    </xf>
    <xf numFmtId="49" fontId="69" fillId="27" borderId="93" xfId="6" applyNumberFormat="1" applyFont="1" applyFill="1" applyBorder="1" applyAlignment="1" applyProtection="1">
      <alignment horizontal="center" vertical="center"/>
      <protection locked="0"/>
    </xf>
    <xf numFmtId="184" fontId="69" fillId="28" borderId="0" xfId="6" applyNumberFormat="1" applyFont="1" applyFill="1" applyAlignment="1" applyProtection="1">
      <alignment vertical="center"/>
      <protection locked="0"/>
    </xf>
    <xf numFmtId="49" fontId="69" fillId="30" borderId="4" xfId="6" applyNumberFormat="1" applyFont="1" applyFill="1" applyBorder="1" applyAlignment="1">
      <alignment horizontal="left" vertical="center"/>
    </xf>
    <xf numFmtId="49" fontId="69" fillId="30" borderId="4" xfId="6" applyNumberFormat="1" applyFont="1" applyFill="1" applyBorder="1" applyAlignment="1">
      <alignment vertical="center"/>
    </xf>
    <xf numFmtId="185" fontId="69" fillId="28" borderId="0" xfId="6" applyNumberFormat="1" applyFont="1" applyFill="1" applyAlignment="1">
      <alignment horizontal="center" vertical="center"/>
    </xf>
    <xf numFmtId="49" fontId="69" fillId="28" borderId="0" xfId="6" applyNumberFormat="1" applyFont="1" applyFill="1" applyAlignment="1" applyProtection="1">
      <alignment vertical="center"/>
      <protection locked="0"/>
    </xf>
    <xf numFmtId="185" fontId="69" fillId="28" borderId="0" xfId="6" applyNumberFormat="1" applyFont="1" applyFill="1" applyAlignment="1" applyProtection="1">
      <alignment horizontal="center" vertical="center" shrinkToFit="1"/>
      <protection locked="0"/>
    </xf>
    <xf numFmtId="49" fontId="69" fillId="30" borderId="96" xfId="6" applyNumberFormat="1" applyFont="1" applyFill="1" applyBorder="1" applyAlignment="1">
      <alignment vertical="center"/>
    </xf>
    <xf numFmtId="49" fontId="69" fillId="30" borderId="93" xfId="6" applyNumberFormat="1" applyFont="1" applyFill="1" applyBorder="1" applyAlignment="1">
      <alignment horizontal="center" vertical="center"/>
    </xf>
    <xf numFmtId="185" fontId="69" fillId="28" borderId="0" xfId="6" applyNumberFormat="1" applyFont="1" applyFill="1" applyAlignment="1" applyProtection="1">
      <alignment horizontal="center" vertical="center"/>
      <protection locked="0"/>
    </xf>
    <xf numFmtId="185" fontId="69" fillId="30" borderId="0" xfId="6" applyNumberFormat="1" applyFont="1" applyFill="1" applyAlignment="1" applyProtection="1">
      <alignment horizontal="center" vertical="center"/>
      <protection locked="0"/>
    </xf>
    <xf numFmtId="49" fontId="69" fillId="28" borderId="0" xfId="6" applyNumberFormat="1" applyFont="1" applyFill="1" applyAlignment="1">
      <alignment horizontal="center" vertical="center"/>
    </xf>
    <xf numFmtId="0" fontId="69" fillId="29" borderId="46" xfId="6" applyFont="1" applyFill="1" applyBorder="1" applyAlignment="1">
      <alignment horizontal="center" vertical="center"/>
    </xf>
    <xf numFmtId="49" fontId="69" fillId="30" borderId="0" xfId="6" applyNumberFormat="1" applyFont="1" applyFill="1" applyAlignment="1" applyProtection="1">
      <alignment horizontal="center" vertical="center"/>
      <protection locked="0"/>
    </xf>
    <xf numFmtId="49" fontId="77" fillId="30" borderId="0" xfId="6" applyNumberFormat="1" applyFont="1" applyFill="1" applyAlignment="1">
      <alignment vertical="center"/>
    </xf>
    <xf numFmtId="49" fontId="77" fillId="30" borderId="0" xfId="6" applyNumberFormat="1" applyFont="1" applyFill="1" applyAlignment="1">
      <alignment horizontal="center" vertical="center"/>
    </xf>
    <xf numFmtId="49" fontId="69" fillId="30" borderId="4" xfId="6" applyNumberFormat="1" applyFont="1" applyFill="1" applyBorder="1" applyAlignment="1">
      <alignment horizontal="center" vertical="center"/>
    </xf>
    <xf numFmtId="0" fontId="69" fillId="30" borderId="46" xfId="6" applyFont="1" applyFill="1" applyBorder="1" applyAlignment="1">
      <alignment horizontal="center" vertical="center"/>
    </xf>
    <xf numFmtId="49" fontId="69" fillId="30" borderId="4" xfId="6" applyNumberFormat="1" applyFont="1" applyFill="1" applyBorder="1" applyAlignment="1" applyProtection="1">
      <alignment horizontal="left" vertical="center"/>
      <protection locked="0"/>
    </xf>
    <xf numFmtId="176" fontId="69" fillId="28" borderId="0" xfId="6" applyNumberFormat="1" applyFont="1" applyFill="1" applyAlignment="1" applyProtection="1">
      <alignment vertical="center"/>
      <protection locked="0"/>
    </xf>
    <xf numFmtId="14" fontId="69" fillId="0" borderId="0" xfId="6" applyNumberFormat="1" applyFont="1"/>
    <xf numFmtId="0" fontId="69" fillId="28" borderId="93" xfId="6" applyFont="1" applyFill="1" applyBorder="1" applyAlignment="1" applyProtection="1">
      <alignment horizontal="center" vertical="center"/>
      <protection locked="0"/>
    </xf>
    <xf numFmtId="0" fontId="69" fillId="30" borderId="93" xfId="6" applyFont="1" applyFill="1" applyBorder="1" applyAlignment="1">
      <alignment horizontal="center" vertical="center"/>
    </xf>
    <xf numFmtId="0" fontId="69" fillId="30" borderId="93" xfId="6" applyFont="1" applyFill="1" applyBorder="1" applyAlignment="1" applyProtection="1">
      <alignment vertical="center"/>
      <protection locked="0"/>
    </xf>
    <xf numFmtId="0" fontId="68" fillId="0" borderId="0" xfId="6" applyFont="1" applyAlignment="1">
      <alignment vertical="center"/>
    </xf>
    <xf numFmtId="0" fontId="77" fillId="0" borderId="0" xfId="6" applyFont="1" applyAlignment="1">
      <alignment horizontal="center" vertical="center"/>
    </xf>
    <xf numFmtId="0" fontId="69" fillId="0" borderId="0" xfId="6" applyFont="1" applyAlignment="1">
      <alignment horizontal="left" vertical="center"/>
    </xf>
    <xf numFmtId="0" fontId="84" fillId="0" borderId="0" xfId="6" applyFont="1" applyAlignment="1">
      <alignment horizontal="left" vertical="center"/>
    </xf>
    <xf numFmtId="0" fontId="85" fillId="0" borderId="0" xfId="6" applyFont="1" applyAlignment="1">
      <alignment horizontal="left" vertical="center"/>
    </xf>
    <xf numFmtId="0" fontId="86" fillId="0" borderId="0" xfId="6" applyFont="1"/>
    <xf numFmtId="0" fontId="84" fillId="0" borderId="0" xfId="6" applyFont="1"/>
    <xf numFmtId="0" fontId="85" fillId="0" borderId="0" xfId="6" applyFont="1"/>
    <xf numFmtId="49" fontId="69" fillId="0" borderId="0" xfId="6" applyNumberFormat="1" applyFont="1"/>
    <xf numFmtId="49" fontId="69" fillId="30" borderId="96" xfId="6" applyNumberFormat="1" applyFont="1" applyFill="1" applyBorder="1" applyAlignment="1">
      <alignment horizontal="left" vertical="center"/>
    </xf>
    <xf numFmtId="49" fontId="69" fillId="0" borderId="0" xfId="6" applyNumberFormat="1" applyFont="1" applyAlignment="1">
      <alignment vertical="center"/>
    </xf>
    <xf numFmtId="49" fontId="69" fillId="30" borderId="93" xfId="6" applyNumberFormat="1" applyFont="1" applyFill="1" applyBorder="1" applyAlignment="1" applyProtection="1">
      <alignment horizontal="left" vertical="center"/>
      <protection locked="0"/>
    </xf>
    <xf numFmtId="49" fontId="69" fillId="30" borderId="93" xfId="6" applyNumberFormat="1" applyFont="1" applyFill="1" applyBorder="1" applyAlignment="1" applyProtection="1">
      <alignment horizontal="center" vertical="center"/>
      <protection locked="0"/>
    </xf>
    <xf numFmtId="49" fontId="69" fillId="0" borderId="4" xfId="6" applyNumberFormat="1" applyFont="1" applyBorder="1" applyAlignment="1">
      <alignment vertical="center"/>
    </xf>
    <xf numFmtId="49" fontId="77" fillId="0" borderId="0" xfId="6" applyNumberFormat="1" applyFont="1" applyAlignment="1">
      <alignment vertical="center"/>
    </xf>
    <xf numFmtId="49" fontId="87" fillId="30" borderId="0" xfId="6" applyNumberFormat="1" applyFont="1" applyFill="1" applyAlignment="1">
      <alignment vertical="center"/>
    </xf>
    <xf numFmtId="49" fontId="83" fillId="30" borderId="0" xfId="6" applyNumberFormat="1" applyFont="1" applyFill="1" applyAlignment="1">
      <alignment vertical="center"/>
    </xf>
    <xf numFmtId="49" fontId="69" fillId="30" borderId="0" xfId="6" applyNumberFormat="1" applyFont="1" applyFill="1" applyAlignment="1" applyProtection="1">
      <alignment horizontal="center" vertical="center" shrinkToFit="1"/>
      <protection locked="0"/>
    </xf>
    <xf numFmtId="49" fontId="69" fillId="28" borderId="4" xfId="6" applyNumberFormat="1" applyFont="1" applyFill="1" applyBorder="1" applyAlignment="1">
      <alignment vertical="center"/>
    </xf>
    <xf numFmtId="49" fontId="69" fillId="28" borderId="4" xfId="6" applyNumberFormat="1" applyFont="1" applyFill="1" applyBorder="1" applyAlignment="1">
      <alignment horizontal="center" vertical="center"/>
    </xf>
    <xf numFmtId="49" fontId="69" fillId="28" borderId="4" xfId="6" applyNumberFormat="1" applyFont="1" applyFill="1" applyBorder="1" applyAlignment="1" applyProtection="1">
      <alignment horizontal="center" vertical="center" shrinkToFit="1"/>
      <protection locked="0"/>
    </xf>
    <xf numFmtId="49" fontId="69" fillId="30" borderId="0" xfId="6" applyNumberFormat="1" applyFont="1" applyFill="1" applyAlignment="1" applyProtection="1">
      <alignment vertical="center"/>
      <protection locked="0"/>
    </xf>
    <xf numFmtId="186" fontId="69" fillId="30" borderId="0" xfId="6" applyNumberFormat="1" applyFont="1" applyFill="1" applyAlignment="1" applyProtection="1">
      <alignment vertical="center"/>
      <protection locked="0"/>
    </xf>
    <xf numFmtId="49" fontId="69" fillId="30" borderId="4" xfId="6" applyNumberFormat="1" applyFont="1" applyFill="1" applyBorder="1" applyAlignment="1" applyProtection="1">
      <alignment horizontal="center" vertical="center"/>
      <protection locked="0"/>
    </xf>
    <xf numFmtId="186" fontId="69" fillId="30" borderId="4" xfId="6" applyNumberFormat="1" applyFont="1" applyFill="1" applyBorder="1" applyAlignment="1" applyProtection="1">
      <alignment vertical="center"/>
      <protection locked="0"/>
    </xf>
    <xf numFmtId="49" fontId="69" fillId="0" borderId="93" xfId="6" applyNumberFormat="1" applyFont="1" applyBorder="1" applyAlignment="1">
      <alignment horizontal="justify" wrapText="1"/>
    </xf>
    <xf numFmtId="49" fontId="69" fillId="0" borderId="0" xfId="6" applyNumberFormat="1" applyFont="1" applyAlignment="1">
      <alignment horizontal="justify" wrapText="1"/>
    </xf>
    <xf numFmtId="49" fontId="69" fillId="0" borderId="0" xfId="6" applyNumberFormat="1" applyFont="1" applyAlignment="1">
      <alignment horizontal="justify"/>
    </xf>
    <xf numFmtId="49" fontId="69" fillId="28" borderId="96" xfId="6" applyNumberFormat="1" applyFont="1" applyFill="1" applyBorder="1" applyAlignment="1" applyProtection="1">
      <alignment vertical="center"/>
      <protection locked="0"/>
    </xf>
    <xf numFmtId="49" fontId="69" fillId="30" borderId="96" xfId="6" applyNumberFormat="1" applyFont="1" applyFill="1" applyBorder="1" applyAlignment="1">
      <alignment horizontal="center" vertical="center"/>
    </xf>
    <xf numFmtId="0" fontId="69" fillId="28" borderId="4" xfId="6" applyFont="1" applyFill="1" applyBorder="1" applyAlignment="1" applyProtection="1">
      <alignment horizontal="center" vertical="center"/>
      <protection locked="0"/>
    </xf>
    <xf numFmtId="49" fontId="77" fillId="30" borderId="93" xfId="6" applyNumberFormat="1" applyFont="1" applyFill="1" applyBorder="1" applyAlignment="1">
      <alignment vertical="center"/>
    </xf>
    <xf numFmtId="0" fontId="69" fillId="28" borderId="96" xfId="6" applyFont="1" applyFill="1" applyBorder="1" applyAlignment="1">
      <alignment vertical="center"/>
    </xf>
    <xf numFmtId="0" fontId="69" fillId="30" borderId="93" xfId="6" applyFont="1" applyFill="1" applyBorder="1" applyAlignment="1" applyProtection="1">
      <alignment vertical="center" shrinkToFit="1"/>
      <protection locked="0"/>
    </xf>
    <xf numFmtId="0" fontId="33" fillId="0" borderId="0" xfId="10"/>
    <xf numFmtId="0" fontId="69" fillId="30" borderId="4" xfId="6" applyFont="1" applyFill="1" applyBorder="1" applyAlignment="1">
      <alignment horizontal="left" vertical="center"/>
    </xf>
    <xf numFmtId="0" fontId="77" fillId="30" borderId="4" xfId="6" applyFont="1" applyFill="1" applyBorder="1" applyAlignment="1">
      <alignment vertical="center"/>
    </xf>
    <xf numFmtId="0" fontId="77" fillId="30" borderId="4" xfId="6" applyFont="1" applyFill="1" applyBorder="1" applyAlignment="1">
      <alignment horizontal="left" vertical="center"/>
    </xf>
    <xf numFmtId="0" fontId="79" fillId="0" borderId="0" xfId="6" applyFont="1" applyAlignment="1">
      <alignment horizontal="right" vertical="top"/>
    </xf>
    <xf numFmtId="0" fontId="79" fillId="0" borderId="0" xfId="6" applyFont="1" applyAlignment="1">
      <alignment wrapText="1"/>
    </xf>
    <xf numFmtId="0" fontId="79" fillId="0" borderId="0" xfId="6" applyFont="1" applyAlignment="1">
      <alignment vertical="top" wrapText="1"/>
    </xf>
    <xf numFmtId="49" fontId="74" fillId="30" borderId="0" xfId="11" applyNumberFormat="1" applyFont="1" applyFill="1" applyAlignment="1">
      <alignment horizontal="left" vertical="center"/>
    </xf>
    <xf numFmtId="49" fontId="69" fillId="30" borderId="0" xfId="11" applyNumberFormat="1" applyFont="1" applyFill="1">
      <alignment vertical="center"/>
    </xf>
    <xf numFmtId="0" fontId="71" fillId="30" borderId="0" xfId="11" applyFont="1" applyFill="1">
      <alignment vertical="center"/>
    </xf>
    <xf numFmtId="49" fontId="88" fillId="30" borderId="0" xfId="11" applyNumberFormat="1" applyFont="1" applyFill="1" applyAlignment="1">
      <alignment horizontal="left" vertical="center"/>
    </xf>
    <xf numFmtId="49" fontId="88" fillId="30" borderId="0" xfId="11" applyNumberFormat="1" applyFont="1" applyFill="1">
      <alignment vertical="center"/>
    </xf>
    <xf numFmtId="0" fontId="89" fillId="30" borderId="0" xfId="11" applyFont="1" applyFill="1">
      <alignment vertical="center"/>
    </xf>
    <xf numFmtId="49" fontId="69" fillId="30" borderId="0" xfId="11" applyNumberFormat="1" applyFont="1" applyFill="1" applyAlignment="1">
      <alignment vertical="center" textRotation="255"/>
    </xf>
    <xf numFmtId="49" fontId="69" fillId="30" borderId="0" xfId="11" applyNumberFormat="1" applyFont="1" applyFill="1" applyAlignment="1">
      <alignment vertical="center" shrinkToFit="1"/>
    </xf>
    <xf numFmtId="49" fontId="69" fillId="30" borderId="0" xfId="11" applyNumberFormat="1" applyFont="1" applyFill="1" applyAlignment="1">
      <alignment horizontal="center" vertical="center"/>
    </xf>
    <xf numFmtId="0" fontId="69" fillId="28" borderId="93" xfId="11" applyFont="1" applyFill="1" applyBorder="1">
      <alignment vertical="center"/>
    </xf>
    <xf numFmtId="0" fontId="69" fillId="28" borderId="0" xfId="11" applyFont="1" applyFill="1">
      <alignment vertical="center"/>
    </xf>
    <xf numFmtId="0" fontId="69" fillId="28" borderId="0" xfId="11" applyFont="1" applyFill="1" applyAlignment="1">
      <alignment horizontal="center" vertical="center"/>
    </xf>
    <xf numFmtId="49" fontId="69" fillId="28" borderId="0" xfId="11" applyNumberFormat="1" applyFont="1" applyFill="1" applyAlignment="1">
      <alignment horizontal="left" vertical="center"/>
    </xf>
    <xf numFmtId="0" fontId="69" fillId="28" borderId="0" xfId="11" applyFont="1" applyFill="1" applyAlignment="1">
      <alignment horizontal="left" vertical="center"/>
    </xf>
    <xf numFmtId="0" fontId="69" fillId="28" borderId="0" xfId="11" applyFont="1" applyFill="1" applyAlignment="1">
      <alignment vertical="center" shrinkToFit="1"/>
    </xf>
    <xf numFmtId="0" fontId="69" fillId="28" borderId="0" xfId="11" applyFont="1" applyFill="1" applyAlignment="1" applyProtection="1">
      <alignment horizontal="center" vertical="center" shrinkToFit="1"/>
      <protection locked="0"/>
    </xf>
    <xf numFmtId="0" fontId="69" fillId="28" borderId="0" xfId="11" applyFont="1" applyFill="1" applyAlignment="1" applyProtection="1">
      <alignment horizontal="center" vertical="center"/>
      <protection locked="0"/>
    </xf>
    <xf numFmtId="0" fontId="69" fillId="28" borderId="0" xfId="11" applyFont="1" applyFill="1" applyAlignment="1">
      <alignment horizontal="left" vertical="center" shrinkToFit="1"/>
    </xf>
    <xf numFmtId="0" fontId="69" fillId="28" borderId="0" xfId="11" applyFont="1" applyFill="1" applyAlignment="1" applyProtection="1">
      <alignment vertical="center" shrinkToFit="1"/>
      <protection locked="0"/>
    </xf>
    <xf numFmtId="0" fontId="69" fillId="28" borderId="0" xfId="11" applyFont="1" applyFill="1" applyAlignment="1" applyProtection="1">
      <alignment horizontal="left" vertical="center"/>
      <protection locked="0"/>
    </xf>
    <xf numFmtId="0" fontId="69" fillId="28" borderId="4" xfId="11" applyFont="1" applyFill="1" applyBorder="1">
      <alignment vertical="center"/>
    </xf>
    <xf numFmtId="49" fontId="69" fillId="28" borderId="4" xfId="11" applyNumberFormat="1" applyFont="1" applyFill="1" applyBorder="1" applyAlignment="1">
      <alignment horizontal="left" vertical="center"/>
    </xf>
    <xf numFmtId="49" fontId="69" fillId="28" borderId="4" xfId="11" applyNumberFormat="1" applyFont="1" applyFill="1" applyBorder="1" applyAlignment="1" applyProtection="1">
      <alignment horizontal="left" vertical="center"/>
      <protection locked="0"/>
    </xf>
    <xf numFmtId="0" fontId="69" fillId="28" borderId="4" xfId="11" applyFont="1" applyFill="1" applyBorder="1" applyAlignment="1" applyProtection="1">
      <alignment horizontal="left" vertical="center"/>
      <protection locked="0"/>
    </xf>
    <xf numFmtId="49" fontId="69" fillId="28" borderId="93" xfId="11" applyNumberFormat="1" applyFont="1" applyFill="1" applyBorder="1" applyAlignment="1">
      <alignment horizontal="left" vertical="center"/>
    </xf>
    <xf numFmtId="0" fontId="69" fillId="0" borderId="0" xfId="12" applyFont="1"/>
    <xf numFmtId="49" fontId="69" fillId="30" borderId="0" xfId="11" applyNumberFormat="1" applyFont="1" applyFill="1" applyAlignment="1">
      <alignment horizontal="left" vertical="center"/>
    </xf>
    <xf numFmtId="0" fontId="69" fillId="0" borderId="0" xfId="11" applyFont="1">
      <alignment vertical="center"/>
    </xf>
    <xf numFmtId="0" fontId="69" fillId="30" borderId="0" xfId="11" applyFont="1" applyFill="1" applyAlignment="1">
      <alignment horizontal="left" vertical="center"/>
    </xf>
    <xf numFmtId="0" fontId="69" fillId="0" borderId="0" xfId="11" applyFont="1" applyAlignment="1" applyProtection="1">
      <alignment vertical="center" shrinkToFit="1"/>
      <protection locked="0"/>
    </xf>
    <xf numFmtId="0" fontId="69" fillId="30" borderId="0" xfId="11" applyFont="1" applyFill="1" applyAlignment="1">
      <alignment horizontal="center" vertical="center"/>
    </xf>
    <xf numFmtId="0" fontId="69" fillId="30" borderId="0" xfId="11" applyFont="1" applyFill="1">
      <alignment vertical="center"/>
    </xf>
    <xf numFmtId="0" fontId="69" fillId="28" borderId="93" xfId="12" applyFont="1" applyFill="1" applyBorder="1" applyAlignment="1">
      <alignment vertical="center"/>
    </xf>
    <xf numFmtId="0" fontId="69" fillId="28" borderId="0" xfId="12" applyFont="1" applyFill="1" applyAlignment="1">
      <alignment vertical="center"/>
    </xf>
    <xf numFmtId="0" fontId="69" fillId="28" borderId="0" xfId="12" applyFont="1" applyFill="1" applyAlignment="1" applyProtection="1">
      <alignment horizontal="left" vertical="center" shrinkToFit="1"/>
      <protection locked="0"/>
    </xf>
    <xf numFmtId="0" fontId="69" fillId="28" borderId="0" xfId="12" applyFont="1" applyFill="1" applyAlignment="1">
      <alignment horizontal="center" vertical="center"/>
    </xf>
    <xf numFmtId="49" fontId="69" fillId="28" borderId="0" xfId="12" applyNumberFormat="1" applyFont="1" applyFill="1" applyAlignment="1">
      <alignment horizontal="left" vertical="center"/>
    </xf>
    <xf numFmtId="0" fontId="69" fillId="28" borderId="0" xfId="12" applyFont="1" applyFill="1" applyAlignment="1">
      <alignment horizontal="left" vertical="center"/>
    </xf>
    <xf numFmtId="0" fontId="69" fillId="28" borderId="4" xfId="12" applyFont="1" applyFill="1" applyBorder="1" applyAlignment="1">
      <alignment vertical="center"/>
    </xf>
    <xf numFmtId="49" fontId="69" fillId="28" borderId="4" xfId="12" applyNumberFormat="1" applyFont="1" applyFill="1" applyBorder="1" applyAlignment="1" applyProtection="1">
      <alignment horizontal="left" vertical="center"/>
      <protection locked="0"/>
    </xf>
    <xf numFmtId="0" fontId="69" fillId="30" borderId="0" xfId="11" applyFont="1" applyFill="1" applyAlignment="1" applyProtection="1">
      <alignment horizontal="right" vertical="center"/>
      <protection locked="0"/>
    </xf>
    <xf numFmtId="0" fontId="69" fillId="0" borderId="0" xfId="12" applyFont="1" applyAlignment="1">
      <alignment vertical="center"/>
    </xf>
    <xf numFmtId="0" fontId="69" fillId="28" borderId="0" xfId="12" applyFont="1" applyFill="1" applyAlignment="1" applyProtection="1">
      <alignment vertical="center" shrinkToFit="1"/>
      <protection locked="0"/>
    </xf>
    <xf numFmtId="0" fontId="69" fillId="28" borderId="0" xfId="12" applyFont="1" applyFill="1" applyAlignment="1" applyProtection="1">
      <alignment horizontal="center" vertical="center"/>
      <protection locked="0"/>
    </xf>
    <xf numFmtId="49" fontId="69" fillId="28" borderId="0" xfId="12" applyNumberFormat="1" applyFont="1" applyFill="1" applyAlignment="1" applyProtection="1">
      <alignment horizontal="left" vertical="center"/>
      <protection locked="0"/>
    </xf>
    <xf numFmtId="0" fontId="69" fillId="28" borderId="0" xfId="12" applyFont="1" applyFill="1" applyAlignment="1">
      <alignment horizontal="right" vertical="center"/>
    </xf>
    <xf numFmtId="0" fontId="69" fillId="28" borderId="0" xfId="11" applyFont="1" applyFill="1" applyAlignment="1">
      <alignment horizontal="right" vertical="center"/>
    </xf>
    <xf numFmtId="0" fontId="69" fillId="28" borderId="93" xfId="12" applyFont="1" applyFill="1" applyBorder="1" applyAlignment="1" applyProtection="1">
      <alignment vertical="center"/>
      <protection locked="0"/>
    </xf>
    <xf numFmtId="49" fontId="69" fillId="28" borderId="96" xfId="11" applyNumberFormat="1" applyFont="1" applyFill="1" applyBorder="1" applyAlignment="1">
      <alignment horizontal="left" vertical="center"/>
    </xf>
    <xf numFmtId="49" fontId="69" fillId="28" borderId="93" xfId="11" applyNumberFormat="1" applyFont="1" applyFill="1" applyBorder="1">
      <alignment vertical="center"/>
    </xf>
    <xf numFmtId="49" fontId="69" fillId="28" borderId="0" xfId="11" applyNumberFormat="1" applyFont="1" applyFill="1" applyAlignment="1" applyProtection="1">
      <alignment horizontal="center" vertical="center"/>
      <protection locked="0"/>
    </xf>
    <xf numFmtId="49" fontId="69" fillId="28" borderId="0" xfId="11" applyNumberFormat="1" applyFont="1" applyFill="1">
      <alignment vertical="center"/>
    </xf>
    <xf numFmtId="49" fontId="69" fillId="28" borderId="4" xfId="11" applyNumberFormat="1" applyFont="1" applyFill="1" applyBorder="1" applyAlignment="1" applyProtection="1">
      <alignment horizontal="center" vertical="center"/>
      <protection locked="0"/>
    </xf>
    <xf numFmtId="49" fontId="69" fillId="28" borderId="96" xfId="11" applyNumberFormat="1" applyFont="1" applyFill="1" applyBorder="1">
      <alignment vertical="center"/>
    </xf>
    <xf numFmtId="49" fontId="71" fillId="30" borderId="0" xfId="11" applyNumberFormat="1" applyFont="1" applyFill="1">
      <alignment vertical="center"/>
    </xf>
    <xf numFmtId="0" fontId="69" fillId="28" borderId="4" xfId="11" applyFont="1" applyFill="1" applyBorder="1" applyAlignment="1">
      <alignment horizontal="left" vertical="center"/>
    </xf>
    <xf numFmtId="49" fontId="69" fillId="28" borderId="4" xfId="11" applyNumberFormat="1" applyFont="1" applyFill="1" applyBorder="1">
      <alignment vertical="center"/>
    </xf>
    <xf numFmtId="186" fontId="69" fillId="28" borderId="0" xfId="11" applyNumberFormat="1" applyFont="1" applyFill="1" applyAlignment="1" applyProtection="1">
      <alignment horizontal="center" vertical="center" shrinkToFit="1"/>
      <protection locked="0"/>
    </xf>
    <xf numFmtId="49" fontId="69" fillId="28" borderId="0" xfId="11" applyNumberFormat="1" applyFont="1" applyFill="1" applyAlignment="1">
      <alignment horizontal="center" vertical="center"/>
    </xf>
    <xf numFmtId="49" fontId="69" fillId="28" borderId="0" xfId="11" applyNumberFormat="1" applyFont="1" applyFill="1" applyProtection="1">
      <alignment vertical="center"/>
      <protection locked="0"/>
    </xf>
    <xf numFmtId="49" fontId="69" fillId="28" borderId="96" xfId="11" applyNumberFormat="1" applyFont="1" applyFill="1" applyBorder="1" applyAlignment="1">
      <alignment horizontal="center" vertical="center" shrinkToFit="1"/>
    </xf>
    <xf numFmtId="49" fontId="69" fillId="28" borderId="0" xfId="11" applyNumberFormat="1" applyFont="1" applyFill="1" applyAlignment="1">
      <alignment horizontal="right" vertical="center"/>
    </xf>
    <xf numFmtId="0" fontId="69" fillId="28" borderId="0" xfId="11" applyFont="1" applyFill="1" applyAlignment="1">
      <alignment horizontal="center" vertical="center" shrinkToFit="1"/>
    </xf>
    <xf numFmtId="49" fontId="69" fillId="28" borderId="0" xfId="11" applyNumberFormat="1" applyFont="1" applyFill="1" applyAlignment="1">
      <alignment horizontal="center" vertical="center" shrinkToFit="1"/>
    </xf>
    <xf numFmtId="49" fontId="69" fillId="28" borderId="4" xfId="11" applyNumberFormat="1" applyFont="1" applyFill="1" applyBorder="1" applyAlignment="1">
      <alignment horizontal="center" vertical="center"/>
    </xf>
    <xf numFmtId="49" fontId="69" fillId="28" borderId="4" xfId="11" applyNumberFormat="1" applyFont="1" applyFill="1" applyBorder="1" applyAlignment="1">
      <alignment horizontal="right" vertical="center"/>
    </xf>
    <xf numFmtId="49" fontId="83" fillId="28" borderId="0" xfId="11" applyNumberFormat="1" applyFont="1" applyFill="1" applyAlignment="1">
      <alignment horizontal="left" vertical="center"/>
    </xf>
    <xf numFmtId="49" fontId="83" fillId="28" borderId="0" xfId="13" applyNumberFormat="1" applyFont="1" applyFill="1" applyAlignment="1">
      <alignment vertical="center"/>
    </xf>
    <xf numFmtId="49" fontId="69" fillId="28" borderId="0" xfId="11" applyNumberFormat="1" applyFont="1" applyFill="1" applyAlignment="1" applyProtection="1">
      <alignment horizontal="center" vertical="center" shrinkToFit="1"/>
      <protection locked="0"/>
    </xf>
    <xf numFmtId="49" fontId="69" fillId="28" borderId="0" xfId="13" applyNumberFormat="1" applyFont="1" applyFill="1" applyAlignment="1">
      <alignment vertical="center"/>
    </xf>
    <xf numFmtId="49" fontId="69" fillId="28" borderId="0" xfId="13" applyNumberFormat="1" applyFont="1" applyFill="1" applyAlignment="1">
      <alignment horizontal="left" vertical="center"/>
    </xf>
    <xf numFmtId="0" fontId="69" fillId="28" borderId="4" xfId="11" applyFont="1" applyFill="1" applyBorder="1" applyAlignment="1" applyProtection="1">
      <alignment horizontal="center" vertical="center"/>
      <protection locked="0"/>
    </xf>
    <xf numFmtId="0" fontId="69" fillId="28" borderId="0" xfId="11" applyFont="1" applyFill="1" applyAlignment="1">
      <alignment vertical="top"/>
    </xf>
    <xf numFmtId="49" fontId="69" fillId="28" borderId="93" xfId="11" applyNumberFormat="1" applyFont="1" applyFill="1" applyBorder="1" applyAlignment="1">
      <alignment horizontal="right" vertical="center"/>
    </xf>
    <xf numFmtId="49" fontId="69" fillId="28" borderId="4" xfId="11" applyNumberFormat="1" applyFont="1" applyFill="1" applyBorder="1" applyAlignment="1" applyProtection="1">
      <alignment horizontal="right" vertical="center"/>
      <protection locked="0"/>
    </xf>
    <xf numFmtId="49" fontId="69" fillId="28" borderId="4" xfId="11" applyNumberFormat="1" applyFont="1" applyFill="1" applyBorder="1" applyAlignment="1">
      <alignment horizontal="center" vertical="center" shrinkToFit="1"/>
    </xf>
    <xf numFmtId="0" fontId="69" fillId="28" borderId="96" xfId="11" applyFont="1" applyFill="1" applyBorder="1" applyAlignment="1" applyProtection="1">
      <alignment horizontal="center" vertical="center"/>
      <protection locked="0"/>
    </xf>
    <xf numFmtId="49" fontId="69" fillId="27" borderId="99" xfId="6" applyNumberFormat="1" applyFont="1" applyFill="1" applyBorder="1" applyAlignment="1" applyProtection="1">
      <alignment horizontal="center" vertical="center"/>
      <protection locked="0"/>
    </xf>
    <xf numFmtId="0" fontId="41" fillId="0" borderId="100" xfId="6" applyFont="1" applyBorder="1" applyAlignment="1">
      <alignment horizontal="center" vertical="center"/>
    </xf>
    <xf numFmtId="0" fontId="71" fillId="30" borderId="51" xfId="11" applyFont="1" applyFill="1" applyBorder="1" applyAlignment="1">
      <alignment horizontal="right" vertical="center" wrapText="1"/>
    </xf>
    <xf numFmtId="49" fontId="69" fillId="28" borderId="4" xfId="6" applyNumberFormat="1" applyFont="1" applyFill="1" applyBorder="1" applyAlignment="1" applyProtection="1">
      <alignment horizontal="center" vertical="center"/>
      <protection locked="0"/>
    </xf>
    <xf numFmtId="49" fontId="69" fillId="27" borderId="65" xfId="6" applyNumberFormat="1" applyFont="1" applyFill="1" applyBorder="1" applyAlignment="1" applyProtection="1">
      <alignment horizontal="center" vertical="center"/>
      <protection locked="0"/>
    </xf>
    <xf numFmtId="0" fontId="41" fillId="0" borderId="101" xfId="6" applyFont="1" applyBorder="1" applyAlignment="1">
      <alignment horizontal="center" vertical="center"/>
    </xf>
    <xf numFmtId="0" fontId="71" fillId="30" borderId="51" xfId="11" applyFont="1" applyFill="1" applyBorder="1" applyAlignment="1">
      <alignment vertical="center" wrapText="1"/>
    </xf>
    <xf numFmtId="0" fontId="69" fillId="30" borderId="4" xfId="11" applyFont="1" applyFill="1" applyBorder="1">
      <alignment vertical="center"/>
    </xf>
    <xf numFmtId="0" fontId="69" fillId="30" borderId="93" xfId="11" applyFont="1" applyFill="1" applyBorder="1">
      <alignment vertical="center"/>
    </xf>
    <xf numFmtId="0" fontId="70" fillId="30" borderId="46" xfId="6" applyFont="1" applyFill="1" applyBorder="1" applyAlignment="1">
      <alignment horizontal="center" vertical="center"/>
    </xf>
    <xf numFmtId="0" fontId="70" fillId="30" borderId="46" xfId="6" applyFont="1" applyFill="1" applyBorder="1" applyAlignment="1">
      <alignment vertical="center"/>
    </xf>
    <xf numFmtId="0" fontId="80" fillId="28" borderId="0" xfId="14" applyFont="1" applyFill="1" applyAlignment="1">
      <alignment vertical="center"/>
    </xf>
    <xf numFmtId="0" fontId="79" fillId="28" borderId="0" xfId="15" applyFont="1" applyFill="1" applyAlignment="1">
      <alignment vertical="center"/>
    </xf>
    <xf numFmtId="0" fontId="79" fillId="28" borderId="0" xfId="15" applyFont="1" applyFill="1" applyAlignment="1">
      <alignment horizontal="right" vertical="center"/>
    </xf>
    <xf numFmtId="0" fontId="79" fillId="0" borderId="0" xfId="15" applyFont="1" applyAlignment="1">
      <alignment vertical="center"/>
    </xf>
    <xf numFmtId="0" fontId="94" fillId="28" borderId="0" xfId="14" applyFont="1" applyFill="1" applyAlignment="1">
      <alignment horizontal="left" vertical="center"/>
    </xf>
    <xf numFmtId="0" fontId="94" fillId="28" borderId="0" xfId="14" applyFont="1" applyFill="1" applyAlignment="1">
      <alignment vertical="center"/>
    </xf>
    <xf numFmtId="0" fontId="79" fillId="28" borderId="0" xfId="14" applyFont="1" applyFill="1" applyAlignment="1">
      <alignment vertical="center"/>
    </xf>
    <xf numFmtId="0" fontId="96" fillId="28" borderId="0" xfId="15" applyFont="1" applyFill="1" applyAlignment="1">
      <alignment vertical="center"/>
    </xf>
    <xf numFmtId="0" fontId="95" fillId="28" borderId="0" xfId="15" applyFont="1" applyFill="1" applyAlignment="1">
      <alignment horizontal="left" vertical="center" wrapText="1"/>
    </xf>
    <xf numFmtId="0" fontId="79" fillId="28" borderId="0" xfId="15" applyFont="1" applyFill="1" applyAlignment="1">
      <alignment vertical="top" wrapText="1"/>
    </xf>
    <xf numFmtId="0" fontId="98" fillId="28" borderId="0" xfId="16" applyFont="1" applyFill="1" applyAlignment="1">
      <alignment vertical="top" wrapText="1"/>
    </xf>
    <xf numFmtId="0" fontId="79" fillId="28" borderId="92" xfId="15" applyFont="1" applyFill="1" applyBorder="1" applyAlignment="1">
      <alignment vertical="center"/>
    </xf>
    <xf numFmtId="0" fontId="79" fillId="28" borderId="93" xfId="15" applyFont="1" applyFill="1" applyBorder="1" applyAlignment="1">
      <alignment vertical="center"/>
    </xf>
    <xf numFmtId="0" fontId="79" fillId="28" borderId="93" xfId="15" applyFont="1" applyFill="1" applyBorder="1" applyAlignment="1">
      <alignment vertical="top" wrapText="1"/>
    </xf>
    <xf numFmtId="0" fontId="98" fillId="28" borderId="93" xfId="16" applyFont="1" applyFill="1" applyBorder="1" applyAlignment="1">
      <alignment vertical="top" wrapText="1"/>
    </xf>
    <xf numFmtId="0" fontId="79" fillId="28" borderId="94" xfId="15" applyFont="1" applyFill="1" applyBorder="1" applyAlignment="1">
      <alignment vertical="center"/>
    </xf>
    <xf numFmtId="0" fontId="79" fillId="28" borderId="31" xfId="15" applyFont="1" applyFill="1" applyBorder="1" applyAlignment="1">
      <alignment vertical="center"/>
    </xf>
    <xf numFmtId="0" fontId="79" fillId="27" borderId="0" xfId="15" applyFont="1" applyFill="1" applyAlignment="1">
      <alignment vertical="center"/>
    </xf>
    <xf numFmtId="0" fontId="79" fillId="28" borderId="0" xfId="15" applyFont="1" applyFill="1" applyAlignment="1">
      <alignment vertical="top"/>
    </xf>
    <xf numFmtId="0" fontId="79" fillId="28" borderId="32" xfId="15" applyFont="1" applyFill="1" applyBorder="1" applyAlignment="1">
      <alignment vertical="center"/>
    </xf>
    <xf numFmtId="0" fontId="79" fillId="28" borderId="4" xfId="15" applyFont="1" applyFill="1" applyBorder="1" applyAlignment="1">
      <alignment horizontal="center" vertical="center"/>
    </xf>
    <xf numFmtId="0" fontId="79" fillId="28" borderId="33" xfId="15" applyFont="1" applyFill="1" applyBorder="1" applyAlignment="1">
      <alignment vertical="center"/>
    </xf>
    <xf numFmtId="0" fontId="79" fillId="28" borderId="4" xfId="15" applyFont="1" applyFill="1" applyBorder="1" applyAlignment="1">
      <alignment vertical="center"/>
    </xf>
    <xf numFmtId="0" fontId="79" fillId="28" borderId="34" xfId="15" applyFont="1" applyFill="1" applyBorder="1" applyAlignment="1">
      <alignment horizontal="center" vertical="center"/>
    </xf>
    <xf numFmtId="0" fontId="79" fillId="28" borderId="0" xfId="15" applyFont="1" applyFill="1" applyAlignment="1">
      <alignment horizontal="left" vertical="center"/>
    </xf>
    <xf numFmtId="0" fontId="79" fillId="0" borderId="0" xfId="15" applyFont="1"/>
    <xf numFmtId="49" fontId="79" fillId="0" borderId="0" xfId="15" quotePrefix="1" applyNumberFormat="1" applyFont="1" applyAlignment="1">
      <alignment vertical="center"/>
    </xf>
    <xf numFmtId="0" fontId="79" fillId="0" borderId="0" xfId="15" applyFont="1" applyAlignment="1">
      <alignment horizontal="center" vertical="center"/>
    </xf>
    <xf numFmtId="0" fontId="79" fillId="0" borderId="0" xfId="15" applyFont="1" applyAlignment="1" applyProtection="1">
      <alignment horizontal="left" vertical="center" shrinkToFit="1"/>
      <protection locked="0"/>
    </xf>
    <xf numFmtId="0" fontId="33" fillId="0" borderId="0" xfId="15" applyAlignment="1">
      <alignment horizontal="left" vertical="top"/>
    </xf>
    <xf numFmtId="0" fontId="64"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68" fillId="0" borderId="0" xfId="15" applyFont="1" applyAlignment="1">
      <alignment horizontal="left" vertical="center"/>
    </xf>
    <xf numFmtId="0" fontId="69" fillId="0" borderId="0" xfId="15" applyFont="1"/>
    <xf numFmtId="0" fontId="101" fillId="28" borderId="51" xfId="15" applyFont="1" applyFill="1" applyBorder="1" applyAlignment="1">
      <alignment vertical="center"/>
    </xf>
    <xf numFmtId="0" fontId="101" fillId="28" borderId="0" xfId="15" applyFont="1" applyFill="1" applyAlignment="1">
      <alignment vertical="center"/>
    </xf>
    <xf numFmtId="0" fontId="67" fillId="0" borderId="0" xfId="15" applyFont="1" applyAlignment="1">
      <alignment horizontal="left" vertical="top"/>
    </xf>
    <xf numFmtId="0" fontId="6" fillId="29" borderId="0" xfId="15" applyFont="1" applyFill="1" applyAlignment="1">
      <alignment horizontal="left" vertical="top"/>
    </xf>
    <xf numFmtId="0" fontId="106" fillId="28" borderId="161" xfId="15" applyFont="1" applyFill="1" applyBorder="1" applyAlignment="1">
      <alignment horizontal="center" vertical="center"/>
    </xf>
    <xf numFmtId="0" fontId="106" fillId="28" borderId="132" xfId="15" applyFont="1" applyFill="1" applyBorder="1" applyAlignment="1">
      <alignment horizontal="center" vertical="center"/>
    </xf>
    <xf numFmtId="0" fontId="106" fillId="28" borderId="156" xfId="15" applyFont="1" applyFill="1" applyBorder="1" applyAlignment="1">
      <alignment vertical="center"/>
    </xf>
    <xf numFmtId="0" fontId="106" fillId="28" borderId="131" xfId="15" applyFont="1" applyFill="1" applyBorder="1" applyAlignment="1">
      <alignment vertical="center"/>
    </xf>
    <xf numFmtId="0" fontId="106" fillId="28" borderId="162" xfId="15" applyFont="1" applyFill="1" applyBorder="1" applyAlignment="1">
      <alignment vertical="center"/>
    </xf>
    <xf numFmtId="0" fontId="42" fillId="27" borderId="23" xfId="15" applyFont="1" applyFill="1" applyBorder="1" applyAlignment="1">
      <alignment horizontal="center" vertical="center" wrapText="1"/>
    </xf>
    <xf numFmtId="0" fontId="42"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2" fillId="27" borderId="45" xfId="15" applyFont="1" applyFill="1" applyBorder="1" applyAlignment="1">
      <alignment horizontal="center" vertical="center" wrapText="1"/>
    </xf>
    <xf numFmtId="0" fontId="42"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3"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4" fillId="28" borderId="0" xfId="15" applyFont="1" applyFill="1" applyAlignment="1">
      <alignment vertical="center"/>
    </xf>
    <xf numFmtId="0" fontId="33" fillId="0" borderId="168" xfId="15" applyBorder="1" applyAlignment="1">
      <alignment vertical="center" wrapText="1"/>
    </xf>
    <xf numFmtId="0" fontId="33" fillId="0" borderId="76" xfId="15" applyBorder="1" applyAlignment="1">
      <alignment vertical="center" wrapText="1"/>
    </xf>
    <xf numFmtId="0" fontId="33" fillId="0" borderId="169" xfId="15" applyBorder="1" applyAlignment="1">
      <alignment vertical="center" wrapText="1"/>
    </xf>
    <xf numFmtId="0" fontId="64" fillId="0" borderId="31" xfId="15" applyFont="1" applyBorder="1" applyAlignment="1">
      <alignment vertical="center"/>
    </xf>
    <xf numFmtId="0" fontId="64" fillId="0" borderId="0" xfId="15" applyFont="1" applyAlignment="1">
      <alignment vertical="center"/>
    </xf>
    <xf numFmtId="0" fontId="64" fillId="0" borderId="52" xfId="15" applyFont="1" applyBorder="1" applyAlignment="1">
      <alignment vertical="center"/>
    </xf>
    <xf numFmtId="0" fontId="26" fillId="0" borderId="0" xfId="15" applyFont="1" applyAlignment="1">
      <alignment horizontal="left" vertical="top"/>
    </xf>
    <xf numFmtId="0" fontId="64" fillId="0" borderId="163" xfId="15" applyFont="1" applyBorder="1" applyAlignment="1">
      <alignment vertical="center"/>
    </xf>
    <xf numFmtId="0" fontId="35" fillId="28" borderId="161" xfId="15" applyFont="1" applyFill="1" applyBorder="1" applyAlignment="1">
      <alignment horizontal="center" vertical="center"/>
    </xf>
    <xf numFmtId="0" fontId="35" fillId="28" borderId="132" xfId="15" applyFont="1" applyFill="1" applyBorder="1" applyAlignment="1">
      <alignment horizontal="center" vertical="center"/>
    </xf>
    <xf numFmtId="0" fontId="64"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07" fillId="28" borderId="0" xfId="15" applyFont="1" applyFill="1" applyAlignment="1">
      <alignment vertical="center" wrapText="1"/>
    </xf>
    <xf numFmtId="0" fontId="107"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09" fillId="28" borderId="0" xfId="15" applyFont="1" applyFill="1" applyAlignment="1">
      <alignment horizontal="center" vertical="top"/>
    </xf>
    <xf numFmtId="0" fontId="33" fillId="28" borderId="4" xfId="15" applyFill="1" applyBorder="1" applyAlignment="1">
      <alignment horizontal="left" vertical="center"/>
    </xf>
    <xf numFmtId="0" fontId="110"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93" fillId="0" borderId="0" xfId="15" applyFont="1" applyAlignment="1">
      <alignment horizontal="left" vertical="top" wrapText="1" indent="1"/>
    </xf>
    <xf numFmtId="49" fontId="112"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2"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2"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6" xfId="15" applyFill="1" applyBorder="1" applyAlignment="1">
      <alignment vertical="center"/>
    </xf>
    <xf numFmtId="0" fontId="33" fillId="28" borderId="106" xfId="15" applyFill="1" applyBorder="1" applyAlignment="1">
      <alignment vertical="top"/>
    </xf>
    <xf numFmtId="0" fontId="33" fillId="28" borderId="107" xfId="15" applyFill="1" applyBorder="1" applyAlignment="1">
      <alignment vertical="top"/>
    </xf>
    <xf numFmtId="0" fontId="33" fillId="28" borderId="106" xfId="15" applyFill="1" applyBorder="1" applyAlignment="1">
      <alignment horizontal="left" vertical="center"/>
    </xf>
    <xf numFmtId="0" fontId="33" fillId="28" borderId="106" xfId="15" applyFill="1" applyBorder="1" applyAlignment="1">
      <alignment horizontal="left" vertical="top"/>
    </xf>
    <xf numFmtId="0" fontId="33" fillId="28" borderId="107" xfId="15" applyFill="1" applyBorder="1" applyAlignment="1">
      <alignment horizontal="left" vertical="top"/>
    </xf>
    <xf numFmtId="0" fontId="70" fillId="28" borderId="85" xfId="15" applyFont="1" applyFill="1" applyBorder="1" applyAlignment="1">
      <alignment horizontal="center" vertical="center" wrapText="1"/>
    </xf>
    <xf numFmtId="0" fontId="93" fillId="28" borderId="85" xfId="15" applyFont="1" applyFill="1" applyBorder="1" applyAlignment="1">
      <alignment horizontal="center" vertical="center" wrapText="1"/>
    </xf>
    <xf numFmtId="0" fontId="93" fillId="28" borderId="85" xfId="15" applyFont="1" applyFill="1" applyBorder="1" applyAlignment="1">
      <alignment vertical="center" wrapText="1"/>
    </xf>
    <xf numFmtId="0" fontId="93" fillId="28" borderId="113" xfId="15" applyFont="1" applyFill="1" applyBorder="1" applyAlignment="1">
      <alignment vertical="center" wrapText="1"/>
    </xf>
    <xf numFmtId="49" fontId="112"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2" fillId="27" borderId="0" xfId="15" applyFont="1" applyFill="1" applyAlignment="1">
      <alignment horizontal="center" vertical="center" wrapText="1"/>
    </xf>
    <xf numFmtId="0" fontId="33" fillId="28" borderId="32" xfId="15" applyFill="1" applyBorder="1" applyAlignment="1">
      <alignment horizontal="left" vertical="top"/>
    </xf>
    <xf numFmtId="0" fontId="112"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2"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2" fillId="28" borderId="93" xfId="15" applyFont="1" applyFill="1" applyBorder="1" applyAlignment="1">
      <alignment horizontal="center" vertical="center" wrapText="1"/>
    </xf>
    <xf numFmtId="0" fontId="112"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93" fillId="28" borderId="93" xfId="15" applyFont="1" applyFill="1" applyBorder="1" applyAlignment="1">
      <alignment vertical="center"/>
    </xf>
    <xf numFmtId="0" fontId="110" fillId="28" borderId="93" xfId="15" applyFont="1" applyFill="1" applyBorder="1" applyAlignment="1">
      <alignment vertical="center"/>
    </xf>
    <xf numFmtId="0" fontId="93" fillId="28" borderId="94" xfId="15" applyFont="1" applyFill="1" applyBorder="1" applyAlignment="1">
      <alignment vertical="center"/>
    </xf>
    <xf numFmtId="0" fontId="110" fillId="28" borderId="4" xfId="15" applyFont="1" applyFill="1" applyBorder="1" applyAlignment="1">
      <alignment horizontal="center" vertical="center"/>
    </xf>
    <xf numFmtId="0" fontId="93" fillId="28" borderId="4" xfId="15" applyFont="1" applyFill="1" applyBorder="1" applyAlignment="1">
      <alignment horizontal="center" vertical="center"/>
    </xf>
    <xf numFmtId="0" fontId="93" fillId="28" borderId="4" xfId="15" applyFont="1" applyFill="1" applyBorder="1" applyAlignment="1">
      <alignment horizontal="left" vertical="center"/>
    </xf>
    <xf numFmtId="0" fontId="93"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2"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13" fillId="0" borderId="0" xfId="15" applyFont="1" applyAlignment="1">
      <alignment horizontal="left" vertical="center"/>
    </xf>
    <xf numFmtId="0" fontId="113" fillId="0" borderId="0" xfId="15" applyFont="1" applyAlignment="1">
      <alignment horizontal="left" vertical="top"/>
    </xf>
    <xf numFmtId="0" fontId="114" fillId="0" borderId="0" xfId="15" applyFont="1" applyAlignment="1">
      <alignment horizontal="left" vertical="top"/>
    </xf>
    <xf numFmtId="0" fontId="113" fillId="0" borderId="0" xfId="15" applyFont="1" applyAlignment="1">
      <alignment horizontal="left" vertical="top" indent="9"/>
    </xf>
    <xf numFmtId="0" fontId="115" fillId="28" borderId="0" xfId="15" applyFont="1" applyFill="1" applyAlignment="1">
      <alignment horizontal="left" vertical="top" indent="9"/>
    </xf>
    <xf numFmtId="0" fontId="112" fillId="27" borderId="96" xfId="15" applyFont="1" applyFill="1" applyBorder="1" applyAlignment="1">
      <alignment horizontal="center" vertical="center" wrapText="1"/>
    </xf>
    <xf numFmtId="0" fontId="93" fillId="28" borderId="96" xfId="15" applyFont="1" applyFill="1" applyBorder="1" applyAlignment="1">
      <alignment vertical="center"/>
    </xf>
    <xf numFmtId="0" fontId="110" fillId="28" borderId="96" xfId="15" applyFont="1" applyFill="1" applyBorder="1" applyAlignment="1">
      <alignment horizontal="center" vertical="center"/>
    </xf>
    <xf numFmtId="0" fontId="112" fillId="28" borderId="96" xfId="15" applyFont="1" applyFill="1" applyBorder="1" applyAlignment="1">
      <alignment horizontal="center" vertical="center" wrapText="1"/>
    </xf>
    <xf numFmtId="0" fontId="110" fillId="28" borderId="96" xfId="15" applyFont="1" applyFill="1" applyBorder="1" applyAlignment="1">
      <alignment vertical="center"/>
    </xf>
    <xf numFmtId="0" fontId="93" fillId="28" borderId="97" xfId="15" applyFont="1" applyFill="1" applyBorder="1" applyAlignment="1">
      <alignment vertical="center"/>
    </xf>
    <xf numFmtId="0" fontId="93" fillId="28" borderId="4" xfId="15" applyFont="1" applyFill="1" applyBorder="1" applyAlignment="1">
      <alignment vertical="center"/>
    </xf>
    <xf numFmtId="0" fontId="110" fillId="28" borderId="4" xfId="15" applyFont="1" applyFill="1" applyBorder="1" applyAlignment="1">
      <alignment vertical="center"/>
    </xf>
    <xf numFmtId="0" fontId="93" fillId="28" borderId="34" xfId="15" applyFont="1" applyFill="1" applyBorder="1" applyAlignment="1">
      <alignment vertical="center"/>
    </xf>
    <xf numFmtId="0" fontId="70" fillId="28" borderId="93" xfId="15" applyFont="1" applyFill="1" applyBorder="1" applyAlignment="1">
      <alignment vertical="center"/>
    </xf>
    <xf numFmtId="0" fontId="93" fillId="28" borderId="93" xfId="15" applyFont="1" applyFill="1" applyBorder="1" applyAlignment="1">
      <alignment horizontal="left" vertical="center"/>
    </xf>
    <xf numFmtId="0" fontId="110" fillId="28" borderId="93" xfId="15" applyFont="1" applyFill="1" applyBorder="1" applyAlignment="1">
      <alignment horizontal="left" vertical="center"/>
    </xf>
    <xf numFmtId="0" fontId="93" fillId="28" borderId="0" xfId="15" applyFont="1" applyFill="1" applyAlignment="1">
      <alignment horizontal="left" vertical="center"/>
    </xf>
    <xf numFmtId="0" fontId="110" fillId="28" borderId="0" xfId="15" applyFont="1" applyFill="1" applyAlignment="1">
      <alignment horizontal="left" vertical="center"/>
    </xf>
    <xf numFmtId="0" fontId="93" fillId="28" borderId="32" xfId="15" applyFont="1" applyFill="1" applyBorder="1" applyAlignment="1">
      <alignment horizontal="left" vertical="center"/>
    </xf>
    <xf numFmtId="0" fontId="93" fillId="28" borderId="0" xfId="15" applyFont="1" applyFill="1" applyAlignment="1">
      <alignment vertical="center"/>
    </xf>
    <xf numFmtId="0" fontId="112" fillId="27" borderId="95" xfId="15" applyFont="1" applyFill="1" applyBorder="1" applyAlignment="1">
      <alignment horizontal="center" vertical="center" wrapText="1"/>
    </xf>
    <xf numFmtId="0" fontId="93" fillId="0" borderId="96" xfId="15" applyFont="1" applyBorder="1" applyAlignment="1">
      <alignment vertical="center"/>
    </xf>
    <xf numFmtId="0" fontId="33" fillId="28" borderId="96" xfId="15" applyFill="1" applyBorder="1" applyAlignment="1">
      <alignment horizontal="left" vertical="top"/>
    </xf>
    <xf numFmtId="0" fontId="110" fillId="28" borderId="82" xfId="15" applyFont="1" applyFill="1" applyBorder="1" applyAlignment="1">
      <alignment vertical="center"/>
    </xf>
    <xf numFmtId="0" fontId="93" fillId="28" borderId="82" xfId="15" applyFont="1" applyFill="1" applyBorder="1" applyAlignment="1">
      <alignment vertical="center"/>
    </xf>
    <xf numFmtId="0" fontId="93" fillId="28" borderId="115" xfId="15" applyFont="1" applyFill="1" applyBorder="1" applyAlignment="1">
      <alignment vertical="center"/>
    </xf>
    <xf numFmtId="0" fontId="70" fillId="28" borderId="85" xfId="15" applyFont="1" applyFill="1" applyBorder="1" applyAlignment="1">
      <alignment vertical="center"/>
    </xf>
    <xf numFmtId="0" fontId="93" fillId="28" borderId="85" xfId="15" applyFont="1" applyFill="1" applyBorder="1" applyAlignment="1">
      <alignment vertical="center"/>
    </xf>
    <xf numFmtId="0" fontId="110" fillId="28" borderId="85" xfId="15" applyFont="1" applyFill="1" applyBorder="1" applyAlignment="1">
      <alignment vertical="center"/>
    </xf>
    <xf numFmtId="0" fontId="93" fillId="28" borderId="113" xfId="15" applyFont="1" applyFill="1" applyBorder="1" applyAlignment="1">
      <alignment vertical="center"/>
    </xf>
    <xf numFmtId="0" fontId="33" fillId="28" borderId="82" xfId="15" applyFill="1" applyBorder="1" applyAlignment="1">
      <alignment vertical="center"/>
    </xf>
    <xf numFmtId="0" fontId="33" fillId="28" borderId="115" xfId="15" applyFill="1" applyBorder="1" applyAlignment="1">
      <alignment vertical="center"/>
    </xf>
    <xf numFmtId="0" fontId="93" fillId="28" borderId="106" xfId="15" applyFont="1" applyFill="1" applyBorder="1" applyAlignment="1">
      <alignment vertical="center"/>
    </xf>
    <xf numFmtId="0" fontId="110" fillId="28" borderId="106" xfId="15" applyFont="1" applyFill="1" applyBorder="1" applyAlignment="1">
      <alignment horizontal="center" vertical="center"/>
    </xf>
    <xf numFmtId="0" fontId="110" fillId="28" borderId="106" xfId="15" applyFont="1" applyFill="1" applyBorder="1" applyAlignment="1">
      <alignment vertical="center"/>
    </xf>
    <xf numFmtId="0" fontId="93" fillId="28" borderId="107" xfId="15" applyFont="1" applyFill="1" applyBorder="1" applyAlignment="1">
      <alignment vertical="center"/>
    </xf>
    <xf numFmtId="0" fontId="93" fillId="28" borderId="106" xfId="15" applyFont="1" applyFill="1" applyBorder="1" applyAlignment="1">
      <alignment horizontal="center" vertical="center"/>
    </xf>
    <xf numFmtId="0" fontId="112" fillId="27" borderId="68" xfId="15" applyFont="1" applyFill="1" applyBorder="1" applyAlignment="1">
      <alignment horizontal="center" vertical="center" wrapText="1"/>
    </xf>
    <xf numFmtId="0" fontId="110" fillId="28" borderId="109" xfId="15" applyFont="1" applyFill="1" applyBorder="1" applyAlignment="1">
      <alignment vertical="center"/>
    </xf>
    <xf numFmtId="0" fontId="93" fillId="28" borderId="109" xfId="15" applyFont="1" applyFill="1" applyBorder="1" applyAlignment="1">
      <alignment vertical="center"/>
    </xf>
    <xf numFmtId="0" fontId="112" fillId="28" borderId="68" xfId="15" applyFont="1" applyFill="1" applyBorder="1" applyAlignment="1">
      <alignment horizontal="center" vertical="center" wrapText="1"/>
    </xf>
    <xf numFmtId="0" fontId="110" fillId="28" borderId="109" xfId="15" applyFont="1" applyFill="1" applyBorder="1" applyAlignment="1">
      <alignment horizontal="center" vertical="center"/>
    </xf>
    <xf numFmtId="0" fontId="93" fillId="28" borderId="110" xfId="15" applyFont="1" applyFill="1" applyBorder="1" applyAlignment="1">
      <alignment vertical="center"/>
    </xf>
    <xf numFmtId="0" fontId="93" fillId="28" borderId="47" xfId="15" applyFont="1" applyFill="1" applyBorder="1" applyAlignment="1">
      <alignment horizontal="left" vertical="top" wrapText="1"/>
    </xf>
    <xf numFmtId="0" fontId="93" fillId="28" borderId="0" xfId="15" applyFont="1" applyFill="1" applyAlignment="1">
      <alignment horizontal="left" vertical="top" wrapText="1"/>
    </xf>
    <xf numFmtId="0" fontId="93" fillId="28" borderId="0" xfId="15" applyFont="1" applyFill="1" applyAlignment="1">
      <alignment horizontal="left" vertical="center" wrapText="1"/>
    </xf>
    <xf numFmtId="0" fontId="33" fillId="28" borderId="47" xfId="15" applyFill="1" applyBorder="1" applyAlignment="1">
      <alignment horizontal="left" vertical="top" wrapText="1"/>
    </xf>
    <xf numFmtId="0" fontId="93" fillId="0" borderId="0" xfId="15" applyFont="1" applyAlignment="1">
      <alignment horizontal="left" vertical="top" wrapText="1"/>
    </xf>
    <xf numFmtId="0" fontId="93" fillId="0" borderId="0" xfId="15" applyFont="1" applyAlignment="1">
      <alignment horizontal="center" vertical="top" wrapText="1"/>
    </xf>
    <xf numFmtId="0" fontId="117" fillId="0" borderId="0" xfId="15" applyFont="1"/>
    <xf numFmtId="0" fontId="33" fillId="0" borderId="0" xfId="15"/>
    <xf numFmtId="0" fontId="45" fillId="0" borderId="0" xfId="15" applyFont="1"/>
    <xf numFmtId="0" fontId="118" fillId="0" borderId="46" xfId="15" applyFont="1" applyBorder="1"/>
    <xf numFmtId="0" fontId="119" fillId="0" borderId="46" xfId="15" applyFont="1" applyBorder="1"/>
    <xf numFmtId="0" fontId="112" fillId="0" borderId="0" xfId="15" applyFont="1"/>
    <xf numFmtId="0" fontId="68" fillId="30" borderId="48" xfId="15" applyFont="1" applyFill="1" applyBorder="1" applyAlignment="1">
      <alignment vertical="center"/>
    </xf>
    <xf numFmtId="0" fontId="69" fillId="30" borderId="49" xfId="15" applyFont="1" applyFill="1" applyBorder="1" applyAlignment="1">
      <alignment vertical="center"/>
    </xf>
    <xf numFmtId="0" fontId="69" fillId="30" borderId="50" xfId="15" applyFont="1" applyFill="1" applyBorder="1" applyAlignment="1">
      <alignment vertical="center"/>
    </xf>
    <xf numFmtId="0" fontId="69" fillId="0" borderId="0" xfId="15" applyFont="1" applyAlignment="1">
      <alignment vertical="center"/>
    </xf>
    <xf numFmtId="0" fontId="70" fillId="0" borderId="0" xfId="15" applyFont="1" applyAlignment="1">
      <alignment vertical="center"/>
    </xf>
    <xf numFmtId="0" fontId="69" fillId="30" borderId="51" xfId="15" applyFont="1" applyFill="1" applyBorder="1" applyAlignment="1">
      <alignment vertical="center"/>
    </xf>
    <xf numFmtId="0" fontId="69" fillId="30" borderId="0" xfId="15" applyFont="1" applyFill="1" applyAlignment="1">
      <alignment vertical="center"/>
    </xf>
    <xf numFmtId="0" fontId="69" fillId="30" borderId="0" xfId="15" applyFont="1" applyFill="1" applyAlignment="1">
      <alignment vertical="center" shrinkToFit="1"/>
    </xf>
    <xf numFmtId="0" fontId="69" fillId="30" borderId="0" xfId="15" applyFont="1" applyFill="1" applyAlignment="1">
      <alignment horizontal="center" vertical="center"/>
    </xf>
    <xf numFmtId="0" fontId="69" fillId="30" borderId="52" xfId="15" applyFont="1" applyFill="1" applyBorder="1" applyAlignment="1">
      <alignment vertical="center"/>
    </xf>
    <xf numFmtId="0" fontId="69" fillId="30" borderId="0" xfId="15" applyFont="1" applyFill="1" applyAlignment="1">
      <alignment horizontal="left" vertical="center" shrinkToFit="1"/>
    </xf>
    <xf numFmtId="0" fontId="71" fillId="30" borderId="0" xfId="15" applyFont="1" applyFill="1" applyAlignment="1">
      <alignment horizontal="center" vertical="center"/>
    </xf>
    <xf numFmtId="49" fontId="69" fillId="0" borderId="0" xfId="15" applyNumberFormat="1" applyFont="1" applyAlignment="1" applyProtection="1">
      <alignment horizontal="left" vertical="center"/>
      <protection locked="0"/>
    </xf>
    <xf numFmtId="0" fontId="69" fillId="30" borderId="9" xfId="15" applyFont="1" applyFill="1" applyBorder="1" applyAlignment="1">
      <alignment vertical="center"/>
    </xf>
    <xf numFmtId="0" fontId="69" fillId="30" borderId="5" xfId="15" applyFont="1" applyFill="1" applyBorder="1" applyAlignment="1" applyProtection="1">
      <alignment vertical="center"/>
      <protection locked="0"/>
    </xf>
    <xf numFmtId="0" fontId="69" fillId="30" borderId="0" xfId="15" applyFont="1" applyFill="1" applyAlignment="1">
      <alignment horizontal="right" vertical="center"/>
    </xf>
    <xf numFmtId="0" fontId="69" fillId="30" borderId="5" xfId="15" applyFont="1" applyFill="1" applyBorder="1" applyAlignment="1">
      <alignment vertical="center"/>
    </xf>
    <xf numFmtId="0" fontId="69" fillId="30" borderId="49" xfId="15" applyFont="1" applyFill="1" applyBorder="1" applyAlignment="1" applyProtection="1">
      <alignment vertical="center"/>
      <protection locked="0"/>
    </xf>
    <xf numFmtId="0" fontId="70" fillId="0" borderId="0" xfId="15" applyFont="1"/>
    <xf numFmtId="0" fontId="74" fillId="30" borderId="0" xfId="15" applyFont="1" applyFill="1" applyAlignment="1">
      <alignment horizontal="justify" vertical="center"/>
    </xf>
    <xf numFmtId="0" fontId="74" fillId="30" borderId="0" xfId="15" applyFont="1" applyFill="1" applyAlignment="1">
      <alignment vertical="center"/>
    </xf>
    <xf numFmtId="0" fontId="69" fillId="30" borderId="0" xfId="15" applyFont="1" applyFill="1" applyAlignment="1">
      <alignment horizontal="justify"/>
    </xf>
    <xf numFmtId="0" fontId="69" fillId="30" borderId="0" xfId="15" applyFont="1" applyFill="1"/>
    <xf numFmtId="0" fontId="69" fillId="30" borderId="0" xfId="15" applyFont="1" applyFill="1" applyAlignment="1">
      <alignment horizontal="center"/>
    </xf>
    <xf numFmtId="0" fontId="92" fillId="0" borderId="0" xfId="15" applyFont="1"/>
    <xf numFmtId="0" fontId="69" fillId="30" borderId="0" xfId="15" applyFont="1" applyFill="1" applyAlignment="1">
      <alignment horizontal="justify" vertical="center"/>
    </xf>
    <xf numFmtId="0" fontId="69" fillId="28" borderId="0" xfId="15" applyFont="1" applyFill="1" applyAlignment="1" applyProtection="1">
      <alignment horizontal="center" vertical="center"/>
      <protection locked="0"/>
    </xf>
    <xf numFmtId="0" fontId="68" fillId="0" borderId="0" xfId="15" applyFont="1"/>
    <xf numFmtId="0" fontId="69" fillId="28" borderId="0" xfId="15" applyFont="1" applyFill="1" applyAlignment="1" applyProtection="1">
      <alignment vertical="center"/>
      <protection locked="0"/>
    </xf>
    <xf numFmtId="0" fontId="69" fillId="28" borderId="0" xfId="15" applyFont="1" applyFill="1" applyAlignment="1" applyProtection="1">
      <alignment horizontal="left" vertical="center"/>
      <protection locked="0"/>
    </xf>
    <xf numFmtId="0" fontId="69" fillId="30" borderId="4" xfId="15" applyFont="1" applyFill="1" applyBorder="1"/>
    <xf numFmtId="0" fontId="69" fillId="30" borderId="4" xfId="15" applyFont="1" applyFill="1" applyBorder="1" applyAlignment="1">
      <alignment horizontal="justify"/>
    </xf>
    <xf numFmtId="0" fontId="69" fillId="30" borderId="0" xfId="15" applyFont="1" applyFill="1" applyAlignment="1">
      <alignment horizontal="left" vertical="center"/>
    </xf>
    <xf numFmtId="0" fontId="69" fillId="0" borderId="0" xfId="15" applyFont="1" applyAlignment="1">
      <alignment horizontal="justify"/>
    </xf>
    <xf numFmtId="0" fontId="70" fillId="30" borderId="93" xfId="15" applyFont="1" applyFill="1" applyBorder="1" applyAlignment="1">
      <alignment vertical="center"/>
    </xf>
    <xf numFmtId="0" fontId="69" fillId="28" borderId="0" xfId="15" applyFont="1" applyFill="1" applyAlignment="1">
      <alignment horizontal="center" vertical="center"/>
    </xf>
    <xf numFmtId="0" fontId="69" fillId="28" borderId="0" xfId="15" applyFont="1" applyFill="1" applyAlignment="1">
      <alignment vertical="center"/>
    </xf>
    <xf numFmtId="49" fontId="69" fillId="30" borderId="0" xfId="15" applyNumberFormat="1" applyFont="1" applyFill="1" applyAlignment="1" applyProtection="1">
      <alignment horizontal="left" vertical="center"/>
      <protection locked="0"/>
    </xf>
    <xf numFmtId="49" fontId="69" fillId="30" borderId="0" xfId="15" applyNumberFormat="1" applyFont="1" applyFill="1" applyAlignment="1">
      <alignment horizontal="left" vertical="center"/>
    </xf>
    <xf numFmtId="0" fontId="69" fillId="28" borderId="93" xfId="15" applyFont="1" applyFill="1" applyBorder="1" applyAlignment="1">
      <alignment vertical="center"/>
    </xf>
    <xf numFmtId="0" fontId="69" fillId="28" borderId="0" xfId="15" applyFont="1" applyFill="1" applyAlignment="1">
      <alignment vertical="center" shrinkToFit="1"/>
    </xf>
    <xf numFmtId="0" fontId="70" fillId="0" borderId="46" xfId="15" applyFont="1" applyBorder="1" applyAlignment="1">
      <alignment vertical="center"/>
    </xf>
    <xf numFmtId="0" fontId="69" fillId="28" borderId="0" xfId="15" applyFont="1" applyFill="1" applyAlignment="1">
      <alignment horizontal="left" vertical="center" shrinkToFit="1"/>
    </xf>
    <xf numFmtId="49" fontId="69" fillId="28" borderId="0" xfId="15" applyNumberFormat="1" applyFont="1" applyFill="1" applyAlignment="1" applyProtection="1">
      <alignment horizontal="left" vertical="center"/>
      <protection locked="0"/>
    </xf>
    <xf numFmtId="49" fontId="69" fillId="28" borderId="0" xfId="15" applyNumberFormat="1" applyFont="1" applyFill="1" applyAlignment="1">
      <alignment horizontal="left" vertical="center"/>
    </xf>
    <xf numFmtId="0" fontId="69" fillId="28" borderId="4" xfId="15" applyFont="1" applyFill="1" applyBorder="1" applyAlignment="1">
      <alignment vertical="center"/>
    </xf>
    <xf numFmtId="0" fontId="69" fillId="28" borderId="0" xfId="15" applyFont="1" applyFill="1" applyAlignment="1">
      <alignment horizontal="right" vertical="center"/>
    </xf>
    <xf numFmtId="0" fontId="69" fillId="28" borderId="4" xfId="15" applyFont="1" applyFill="1" applyBorder="1" applyAlignment="1" applyProtection="1">
      <alignment horizontal="left" vertical="center"/>
      <protection locked="0"/>
    </xf>
    <xf numFmtId="0" fontId="69" fillId="30" borderId="93" xfId="15" applyFont="1" applyFill="1" applyBorder="1" applyAlignment="1">
      <alignment vertical="center"/>
    </xf>
    <xf numFmtId="0" fontId="69" fillId="30" borderId="4" xfId="15" applyFont="1" applyFill="1" applyBorder="1" applyAlignment="1">
      <alignment vertical="center"/>
    </xf>
    <xf numFmtId="0" fontId="69" fillId="30" borderId="200" xfId="15" applyFont="1" applyFill="1" applyBorder="1" applyAlignment="1">
      <alignment vertical="center"/>
    </xf>
    <xf numFmtId="0" fontId="69" fillId="30" borderId="3" xfId="15" applyFont="1" applyFill="1" applyBorder="1" applyAlignment="1">
      <alignment vertical="center"/>
    </xf>
    <xf numFmtId="0" fontId="70" fillId="30" borderId="0" xfId="15" applyFont="1" applyFill="1" applyAlignment="1">
      <alignment vertical="center"/>
    </xf>
    <xf numFmtId="0" fontId="70" fillId="30" borderId="3" xfId="15" applyFont="1" applyFill="1" applyBorder="1" applyAlignment="1">
      <alignment vertical="center"/>
    </xf>
    <xf numFmtId="49" fontId="70" fillId="0" borderId="0" xfId="15" applyNumberFormat="1" applyFont="1"/>
    <xf numFmtId="0" fontId="69" fillId="30" borderId="93" xfId="15" applyFont="1" applyFill="1" applyBorder="1" applyAlignment="1" applyProtection="1">
      <alignment vertical="center" shrinkToFit="1"/>
      <protection locked="0"/>
    </xf>
    <xf numFmtId="0" fontId="71" fillId="28" borderId="0" xfId="15" applyFont="1" applyFill="1" applyAlignment="1">
      <alignment vertical="center"/>
    </xf>
    <xf numFmtId="0" fontId="69" fillId="28" borderId="0" xfId="15" applyFont="1" applyFill="1" applyAlignment="1">
      <alignment horizontal="left" vertical="center"/>
    </xf>
    <xf numFmtId="0" fontId="69" fillId="28" borderId="93" xfId="15" applyFont="1" applyFill="1" applyBorder="1" applyAlignment="1" applyProtection="1">
      <alignment vertical="center" shrinkToFit="1"/>
      <protection locked="0"/>
    </xf>
    <xf numFmtId="0" fontId="69" fillId="30" borderId="4" xfId="15" applyFont="1" applyFill="1" applyBorder="1" applyAlignment="1">
      <alignment horizontal="left" vertical="center"/>
    </xf>
    <xf numFmtId="49" fontId="69" fillId="30" borderId="0" xfId="15" applyNumberFormat="1" applyFont="1" applyFill="1" applyAlignment="1">
      <alignment vertical="center"/>
    </xf>
    <xf numFmtId="49" fontId="69" fillId="30" borderId="93" xfId="15" applyNumberFormat="1" applyFont="1" applyFill="1" applyBorder="1" applyAlignment="1">
      <alignment vertical="center"/>
    </xf>
    <xf numFmtId="49" fontId="69" fillId="16" borderId="0" xfId="15" applyNumberFormat="1" applyFont="1" applyFill="1" applyAlignment="1">
      <alignment vertical="center"/>
    </xf>
    <xf numFmtId="49" fontId="69" fillId="30" borderId="4" xfId="15" applyNumberFormat="1" applyFont="1" applyFill="1" applyBorder="1" applyAlignment="1">
      <alignment vertical="center"/>
    </xf>
    <xf numFmtId="49" fontId="69" fillId="28" borderId="0" xfId="15" applyNumberFormat="1" applyFont="1" applyFill="1" applyAlignment="1" applyProtection="1">
      <alignment horizontal="center" vertical="center"/>
      <protection locked="0"/>
    </xf>
    <xf numFmtId="49" fontId="69" fillId="28" borderId="4" xfId="15" applyNumberFormat="1" applyFont="1" applyFill="1" applyBorder="1" applyAlignment="1" applyProtection="1">
      <alignment horizontal="center" vertical="center"/>
      <protection locked="0"/>
    </xf>
    <xf numFmtId="0" fontId="69" fillId="28" borderId="4" xfId="15" applyFont="1" applyFill="1" applyBorder="1" applyAlignment="1" applyProtection="1">
      <alignment horizontal="center" vertical="center"/>
      <protection locked="0"/>
    </xf>
    <xf numFmtId="0" fontId="69" fillId="25" borderId="93" xfId="15" applyFont="1" applyFill="1" applyBorder="1" applyAlignment="1" applyProtection="1">
      <alignment horizontal="center" vertical="center"/>
      <protection locked="0"/>
    </xf>
    <xf numFmtId="0" fontId="69" fillId="30" borderId="93" xfId="15" applyFont="1" applyFill="1" applyBorder="1" applyAlignment="1">
      <alignment horizontal="center" vertical="center"/>
    </xf>
    <xf numFmtId="0" fontId="69" fillId="30" borderId="4" xfId="15" applyFont="1" applyFill="1" applyBorder="1" applyAlignment="1">
      <alignment horizontal="center" vertical="center"/>
    </xf>
    <xf numFmtId="14" fontId="69" fillId="0" borderId="0" xfId="15" applyNumberFormat="1" applyFont="1" applyAlignment="1">
      <alignment horizontal="center"/>
    </xf>
    <xf numFmtId="0" fontId="69" fillId="0" borderId="0" xfId="15" applyFont="1" applyAlignment="1">
      <alignment horizontal="center"/>
    </xf>
    <xf numFmtId="0" fontId="69" fillId="25" borderId="0" xfId="15" applyFont="1" applyFill="1" applyAlignment="1" applyProtection="1">
      <alignment horizontal="center" vertical="center"/>
      <protection locked="0"/>
    </xf>
    <xf numFmtId="49" fontId="69" fillId="27" borderId="0" xfId="15" applyNumberFormat="1" applyFont="1" applyFill="1" applyAlignment="1" applyProtection="1">
      <alignment horizontal="center" vertical="center"/>
      <protection locked="0"/>
    </xf>
    <xf numFmtId="0" fontId="120" fillId="30" borderId="0" xfId="15" applyFont="1" applyFill="1" applyAlignment="1">
      <alignment vertical="center"/>
    </xf>
    <xf numFmtId="0" fontId="121" fillId="0" borderId="0" xfId="15" applyFont="1" applyAlignment="1">
      <alignment vertical="center"/>
    </xf>
    <xf numFmtId="0" fontId="121" fillId="28" borderId="0" xfId="15" applyFont="1" applyFill="1" applyAlignment="1">
      <alignment vertical="center"/>
    </xf>
    <xf numFmtId="0" fontId="121" fillId="0" borderId="0" xfId="15" applyFont="1" applyAlignment="1">
      <alignment vertical="center" wrapText="1"/>
    </xf>
    <xf numFmtId="0" fontId="121" fillId="0" borderId="163" xfId="15" applyFont="1" applyBorder="1" applyAlignment="1">
      <alignment vertical="center" wrapText="1"/>
    </xf>
    <xf numFmtId="0" fontId="121" fillId="0" borderId="5" xfId="15" applyFont="1" applyBorder="1" applyAlignment="1">
      <alignment vertical="center" wrapText="1"/>
    </xf>
    <xf numFmtId="0" fontId="121" fillId="0" borderId="159" xfId="15" applyFont="1" applyBorder="1" applyAlignment="1">
      <alignment vertical="center" wrapText="1"/>
    </xf>
    <xf numFmtId="0" fontId="79" fillId="0" borderId="0" xfId="15" applyFont="1" applyAlignment="1">
      <alignment horizontal="right" vertical="top"/>
    </xf>
    <xf numFmtId="0" fontId="79" fillId="0" borderId="0" xfId="15" applyFont="1" applyAlignment="1">
      <alignment wrapText="1"/>
    </xf>
    <xf numFmtId="0" fontId="79"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49" fontId="71" fillId="0" borderId="117" xfId="17" applyNumberFormat="1" applyBorder="1" applyAlignment="1">
      <alignment vertical="center" wrapText="1"/>
    </xf>
    <xf numFmtId="49" fontId="71" fillId="3" borderId="117" xfId="17" applyNumberFormat="1" applyFill="1" applyBorder="1" applyAlignment="1">
      <alignment vertical="center" wrapText="1"/>
    </xf>
    <xf numFmtId="0" fontId="71" fillId="3" borderId="117" xfId="17" applyFill="1" applyBorder="1" applyAlignment="1">
      <alignment vertical="center" wrapText="1"/>
    </xf>
    <xf numFmtId="0" fontId="71" fillId="3" borderId="117" xfId="17" applyFill="1" applyBorder="1" applyAlignment="1">
      <alignment horizontal="left" vertical="center" wrapText="1"/>
    </xf>
    <xf numFmtId="49" fontId="71" fillId="3" borderId="117" xfId="17" applyNumberFormat="1" applyFill="1" applyBorder="1" applyAlignment="1">
      <alignment horizontal="left" vertical="center" wrapText="1"/>
    </xf>
    <xf numFmtId="49" fontId="71" fillId="3" borderId="117" xfId="17" applyNumberFormat="1" applyFill="1" applyBorder="1" applyAlignment="1">
      <alignment vertical="center"/>
    </xf>
    <xf numFmtId="0" fontId="71" fillId="3" borderId="117" xfId="17" applyFill="1" applyBorder="1" applyAlignment="1">
      <alignment vertical="center"/>
    </xf>
    <xf numFmtId="0" fontId="71" fillId="26" borderId="117" xfId="17" applyFill="1" applyBorder="1" applyAlignment="1">
      <alignment vertical="center" wrapText="1"/>
    </xf>
    <xf numFmtId="0" fontId="71" fillId="0" borderId="117" xfId="17" applyBorder="1" applyAlignment="1">
      <alignment vertical="center"/>
    </xf>
    <xf numFmtId="14" fontId="71" fillId="3" borderId="117" xfId="17" applyNumberFormat="1" applyFill="1" applyBorder="1" applyAlignment="1">
      <alignment vertical="center" wrapText="1"/>
    </xf>
    <xf numFmtId="49" fontId="71" fillId="0" borderId="117" xfId="17" applyNumberFormat="1" applyBorder="1" applyAlignment="1">
      <alignment vertical="center"/>
    </xf>
    <xf numFmtId="176" fontId="71" fillId="0" borderId="117" xfId="17" applyNumberFormat="1" applyBorder="1" applyAlignment="1">
      <alignment vertical="center"/>
    </xf>
    <xf numFmtId="14" fontId="71" fillId="3" borderId="117" xfId="17" applyNumberFormat="1" applyFill="1" applyBorder="1" applyAlignment="1">
      <alignment vertical="center"/>
    </xf>
    <xf numFmtId="0" fontId="71" fillId="3" borderId="117" xfId="17" applyFill="1" applyBorder="1" applyAlignment="1">
      <alignment horizontal="left" vertical="center"/>
    </xf>
    <xf numFmtId="0" fontId="71" fillId="0" borderId="117" xfId="17" applyBorder="1" applyAlignment="1">
      <alignment vertical="center" wrapText="1"/>
    </xf>
    <xf numFmtId="49" fontId="33" fillId="0" borderId="117" xfId="15" applyNumberFormat="1" applyBorder="1" applyAlignment="1">
      <alignment vertical="center"/>
    </xf>
    <xf numFmtId="0" fontId="33" fillId="0" borderId="117" xfId="15" applyBorder="1" applyAlignment="1">
      <alignment vertical="center"/>
    </xf>
    <xf numFmtId="0" fontId="33" fillId="0" borderId="117" xfId="15" applyBorder="1" applyAlignment="1">
      <alignment horizontal="left" vertical="center"/>
    </xf>
    <xf numFmtId="49" fontId="33" fillId="0" borderId="0" xfId="15" applyNumberFormat="1" applyAlignment="1">
      <alignment vertical="center"/>
    </xf>
    <xf numFmtId="176" fontId="126" fillId="0" borderId="48" xfId="15" applyNumberFormat="1" applyFont="1" applyBorder="1" applyAlignment="1">
      <alignment horizontal="left" vertical="center"/>
    </xf>
    <xf numFmtId="176" fontId="126" fillId="0" borderId="50" xfId="15" applyNumberFormat="1" applyFont="1" applyBorder="1" applyAlignment="1">
      <alignment horizontal="left" vertical="center"/>
    </xf>
    <xf numFmtId="0" fontId="33" fillId="0" borderId="8" xfId="15" applyBorder="1"/>
    <xf numFmtId="0" fontId="71" fillId="36" borderId="201" xfId="9" applyFill="1" applyBorder="1" applyAlignment="1">
      <alignment horizontal="center"/>
    </xf>
    <xf numFmtId="0" fontId="127" fillId="0" borderId="0" xfId="15" applyFont="1"/>
    <xf numFmtId="0" fontId="41"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17" xfId="15" applyBorder="1"/>
    <xf numFmtId="0" fontId="33" fillId="0" borderId="98" xfId="15" applyBorder="1"/>
    <xf numFmtId="49" fontId="33" fillId="0" borderId="0" xfId="15" applyNumberFormat="1"/>
    <xf numFmtId="0" fontId="71" fillId="0" borderId="91" xfId="9" applyBorder="1" applyAlignment="1">
      <alignment wrapText="1"/>
    </xf>
    <xf numFmtId="176" fontId="126" fillId="0" borderId="51" xfId="15" applyNumberFormat="1" applyFont="1" applyBorder="1" applyAlignment="1">
      <alignment horizontal="left" vertical="center"/>
    </xf>
    <xf numFmtId="176" fontId="126" fillId="0" borderId="52" xfId="15" applyNumberFormat="1" applyFont="1" applyBorder="1" applyAlignment="1">
      <alignment horizontal="left" vertical="center"/>
    </xf>
    <xf numFmtId="176" fontId="126" fillId="0" borderId="9" xfId="15" applyNumberFormat="1" applyFont="1" applyBorder="1" applyAlignment="1">
      <alignment horizontal="left" vertical="center"/>
    </xf>
    <xf numFmtId="176" fontId="126" fillId="0" borderId="11" xfId="15" applyNumberFormat="1" applyFont="1" applyBorder="1" applyAlignment="1">
      <alignment horizontal="left" vertical="center"/>
    </xf>
    <xf numFmtId="0" fontId="71" fillId="0" borderId="202" xfId="9" applyBorder="1"/>
    <xf numFmtId="14" fontId="33" fillId="0" borderId="0" xfId="15" applyNumberFormat="1"/>
    <xf numFmtId="0" fontId="71" fillId="36" borderId="201" xfId="18" applyFill="1" applyBorder="1" applyAlignment="1">
      <alignment horizontal="center"/>
    </xf>
    <xf numFmtId="0" fontId="71" fillId="3" borderId="201" xfId="18" applyFill="1" applyBorder="1" applyAlignment="1">
      <alignment horizontal="left" vertical="center" wrapText="1"/>
    </xf>
    <xf numFmtId="0" fontId="71" fillId="3" borderId="201" xfId="18" applyFill="1" applyBorder="1" applyAlignment="1">
      <alignment horizontal="left" vertical="center"/>
    </xf>
    <xf numFmtId="0" fontId="71" fillId="0" borderId="201" xfId="18" applyBorder="1" applyAlignment="1">
      <alignment horizontal="left" vertical="center" wrapText="1"/>
    </xf>
    <xf numFmtId="0" fontId="128" fillId="0" borderId="0" xfId="15" applyFont="1"/>
    <xf numFmtId="0" fontId="129" fillId="0" borderId="0" xfId="15" applyFont="1"/>
    <xf numFmtId="0" fontId="41" fillId="0" borderId="0" xfId="15" applyFont="1"/>
    <xf numFmtId="0" fontId="32" fillId="0" borderId="0" xfId="15" applyFont="1"/>
    <xf numFmtId="0" fontId="33" fillId="0" borderId="46" xfId="15" applyBorder="1" applyAlignment="1">
      <alignment horizontal="left" vertical="center"/>
    </xf>
    <xf numFmtId="0" fontId="33" fillId="3" borderId="117"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14" fontId="69" fillId="0" borderId="0" xfId="6" applyNumberFormat="1" applyFont="1" applyAlignment="1">
      <alignment horizontal="center"/>
    </xf>
    <xf numFmtId="0" fontId="69" fillId="30" borderId="4" xfId="6" applyFont="1" applyFill="1" applyBorder="1" applyAlignment="1">
      <alignment horizontal="right" vertical="center"/>
    </xf>
    <xf numFmtId="0" fontId="33" fillId="0" borderId="48" xfId="15" applyBorder="1"/>
    <xf numFmtId="0" fontId="33" fillId="0" borderId="50" xfId="15" applyBorder="1"/>
    <xf numFmtId="0" fontId="33" fillId="0" borderId="9" xfId="15" applyBorder="1"/>
    <xf numFmtId="0" fontId="33" fillId="0" borderId="11" xfId="15" applyBorder="1"/>
    <xf numFmtId="176" fontId="126" fillId="0" borderId="6" xfId="15" applyNumberFormat="1" applyFont="1" applyBorder="1" applyAlignment="1">
      <alignment horizontal="left" vertical="center"/>
    </xf>
    <xf numFmtId="176" fontId="126" fillId="0" borderId="8" xfId="15" applyNumberFormat="1" applyFont="1" applyBorder="1" applyAlignment="1">
      <alignment horizontal="left" vertical="center"/>
    </xf>
    <xf numFmtId="0" fontId="33" fillId="33" borderId="46" xfId="15" applyFill="1" applyBorder="1" applyAlignment="1">
      <alignment horizontal="center"/>
    </xf>
    <xf numFmtId="0" fontId="133" fillId="0" borderId="46" xfId="15" applyFont="1" applyBorder="1"/>
    <xf numFmtId="0" fontId="33" fillId="38" borderId="46" xfId="15" applyFill="1" applyBorder="1"/>
    <xf numFmtId="0" fontId="133" fillId="0" borderId="0" xfId="15" applyFont="1" applyAlignment="1">
      <alignment vertical="center"/>
    </xf>
    <xf numFmtId="49" fontId="33" fillId="0" borderId="46" xfId="15" applyNumberFormat="1" applyBorder="1" applyAlignment="1">
      <alignment horizontal="center"/>
    </xf>
    <xf numFmtId="0" fontId="117" fillId="0" borderId="0" xfId="15" applyFont="1" applyAlignment="1">
      <alignment horizontal="left"/>
    </xf>
    <xf numFmtId="0" fontId="125" fillId="35" borderId="2" xfId="0" applyFont="1" applyFill="1" applyBorder="1" applyAlignment="1">
      <alignment horizontal="center" vertical="center"/>
    </xf>
    <xf numFmtId="0" fontId="0" fillId="0" borderId="0" xfId="0" applyAlignment="1"/>
    <xf numFmtId="0" fontId="33" fillId="0" borderId="0" xfId="6" applyAlignment="1">
      <alignment horizontal="center"/>
    </xf>
    <xf numFmtId="0" fontId="128" fillId="0" borderId="203" xfId="15" applyFont="1" applyBorder="1"/>
    <xf numFmtId="0" fontId="33" fillId="0" borderId="204" xfId="15" applyBorder="1"/>
    <xf numFmtId="0" fontId="41" fillId="0" borderId="204" xfId="15" applyFont="1" applyBorder="1" applyAlignment="1">
      <alignment horizontal="center" vertical="center"/>
    </xf>
    <xf numFmtId="0" fontId="136" fillId="0" borderId="204" xfId="15" applyFont="1" applyBorder="1"/>
    <xf numFmtId="0" fontId="43" fillId="0" borderId="0" xfId="7" applyFont="1" applyAlignment="1" applyProtection="1">
      <alignment horizontal="center" vertical="top"/>
    </xf>
    <xf numFmtId="0" fontId="48" fillId="26" borderId="48" xfId="6" applyFont="1" applyFill="1" applyBorder="1" applyAlignment="1">
      <alignment horizontal="left" vertical="top" wrapText="1"/>
    </xf>
    <xf numFmtId="0" fontId="48" fillId="26" borderId="49" xfId="6" applyFont="1" applyFill="1" applyBorder="1" applyAlignment="1">
      <alignment horizontal="left" vertical="top" wrapText="1"/>
    </xf>
    <xf numFmtId="0" fontId="48" fillId="26" borderId="50" xfId="6" applyFont="1" applyFill="1" applyBorder="1" applyAlignment="1">
      <alignment horizontal="left" vertical="top" wrapText="1"/>
    </xf>
    <xf numFmtId="0" fontId="48" fillId="26" borderId="51" xfId="6" applyFont="1" applyFill="1" applyBorder="1" applyAlignment="1">
      <alignment horizontal="left" vertical="top" wrapText="1"/>
    </xf>
    <xf numFmtId="0" fontId="48" fillId="26" borderId="0" xfId="6" applyFont="1" applyFill="1" applyAlignment="1">
      <alignment horizontal="left" vertical="top" wrapText="1"/>
    </xf>
    <xf numFmtId="0" fontId="48" fillId="26" borderId="52" xfId="6" applyFont="1" applyFill="1" applyBorder="1" applyAlignment="1">
      <alignment horizontal="left" vertical="top" wrapText="1"/>
    </xf>
    <xf numFmtId="0" fontId="42" fillId="0" borderId="9" xfId="6" applyFont="1" applyBorder="1" applyAlignment="1">
      <alignment horizontal="right"/>
    </xf>
    <xf numFmtId="0" fontId="42" fillId="0" borderId="5" xfId="6" applyFont="1" applyBorder="1" applyAlignment="1">
      <alignment horizontal="right"/>
    </xf>
    <xf numFmtId="0" fontId="43" fillId="0" borderId="5" xfId="7" applyFont="1" applyBorder="1" applyAlignment="1" applyProtection="1">
      <alignment horizontal="left"/>
    </xf>
    <xf numFmtId="0" fontId="43" fillId="0" borderId="11" xfId="7" applyFont="1" applyBorder="1" applyAlignment="1" applyProtection="1">
      <alignment horizontal="left"/>
    </xf>
    <xf numFmtId="0" fontId="47" fillId="0" borderId="0" xfId="6" applyFont="1" applyAlignment="1">
      <alignment horizontal="center" vertical="top"/>
    </xf>
    <xf numFmtId="0" fontId="131" fillId="0" borderId="0" xfId="19" applyFont="1" applyAlignment="1" applyProtection="1">
      <alignment horizontal="center" vertical="top"/>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1" fillId="0" borderId="0" xfId="7" applyFont="1" applyAlignment="1" applyProtection="1"/>
    <xf numFmtId="0" fontId="0" fillId="0" borderId="0" xfId="7" applyFont="1" applyAlignment="1" applyProtection="1"/>
    <xf numFmtId="0" fontId="44" fillId="0" borderId="0" xfId="6" applyFont="1" applyAlignment="1">
      <alignment horizontal="center" vertical="center"/>
    </xf>
    <xf numFmtId="0" fontId="42" fillId="0" borderId="0" xfId="6" applyFont="1" applyAlignment="1">
      <alignment horizontal="right"/>
    </xf>
    <xf numFmtId="0" fontId="43" fillId="0" borderId="0" xfId="7" applyFont="1" applyAlignment="1" applyProtection="1">
      <alignment horizontal="left"/>
    </xf>
    <xf numFmtId="0" fontId="61" fillId="27" borderId="25" xfId="6" applyFont="1" applyFill="1" applyBorder="1" applyAlignment="1">
      <alignment horizontal="center" vertical="center"/>
    </xf>
    <xf numFmtId="0" fontId="61" fillId="27" borderId="27" xfId="6" applyFont="1" applyFill="1" applyBorder="1" applyAlignment="1">
      <alignment horizontal="center" vertical="center"/>
    </xf>
    <xf numFmtId="0" fontId="60" fillId="0" borderId="25" xfId="6" applyFont="1" applyBorder="1" applyAlignment="1">
      <alignment horizontal="center" vertical="center"/>
    </xf>
    <xf numFmtId="0" fontId="60" fillId="0" borderId="26" xfId="6" applyFont="1" applyBorder="1" applyAlignment="1">
      <alignment horizontal="center" vertical="center"/>
    </xf>
    <xf numFmtId="0" fontId="60" fillId="0" borderId="27" xfId="6" applyFont="1" applyBorder="1" applyAlignment="1">
      <alignment horizontal="center" vertical="center"/>
    </xf>
    <xf numFmtId="0" fontId="33" fillId="0" borderId="26" xfId="6" applyBorder="1" applyAlignment="1">
      <alignment horizontal="center" vertical="center"/>
    </xf>
    <xf numFmtId="0" fontId="33" fillId="0" borderId="27" xfId="6" applyBorder="1" applyAlignment="1">
      <alignment horizontal="center" vertical="center"/>
    </xf>
    <xf numFmtId="0" fontId="0" fillId="0" borderId="25" xfId="7" applyFont="1" applyBorder="1" applyAlignment="1" applyProtection="1">
      <alignment horizontal="center" vertical="center"/>
    </xf>
    <xf numFmtId="0" fontId="33" fillId="0" borderId="25" xfId="6" applyBorder="1" applyAlignment="1">
      <alignment horizontal="center" vertical="center"/>
    </xf>
    <xf numFmtId="0" fontId="33" fillId="0" borderId="64" xfId="6" applyBorder="1" applyAlignment="1">
      <alignment horizontal="center" vertical="center"/>
    </xf>
    <xf numFmtId="0" fontId="61" fillId="27" borderId="66" xfId="6" applyFont="1" applyFill="1" applyBorder="1" applyAlignment="1">
      <alignment horizontal="center" vertical="center"/>
    </xf>
    <xf numFmtId="0" fontId="61" fillId="27" borderId="67" xfId="6" applyFont="1" applyFill="1" applyBorder="1" applyAlignment="1">
      <alignment horizontal="center" vertical="center"/>
    </xf>
    <xf numFmtId="0" fontId="60" fillId="0" borderId="66" xfId="6" applyFont="1" applyBorder="1" applyAlignment="1">
      <alignment horizontal="center" vertical="center"/>
    </xf>
    <xf numFmtId="0" fontId="60" fillId="0" borderId="68" xfId="6" applyFont="1" applyBorder="1" applyAlignment="1">
      <alignment horizontal="center" vertical="center"/>
    </xf>
    <xf numFmtId="0" fontId="60"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58" fillId="0" borderId="25" xfId="6" applyFont="1" applyBorder="1" applyAlignment="1">
      <alignment horizontal="center" vertical="center"/>
    </xf>
    <xf numFmtId="0" fontId="58" fillId="0" borderId="27" xfId="6" applyFont="1" applyBorder="1" applyAlignment="1">
      <alignment horizontal="center" vertical="center"/>
    </xf>
    <xf numFmtId="0" fontId="59" fillId="0" borderId="33" xfId="6" applyFont="1" applyBorder="1" applyAlignment="1">
      <alignment horizontal="center" vertical="center"/>
    </xf>
    <xf numFmtId="0" fontId="59" fillId="0" borderId="4" xfId="6" applyFont="1" applyBorder="1" applyAlignment="1">
      <alignment horizontal="center" vertical="center"/>
    </xf>
    <xf numFmtId="0" fontId="59" fillId="0" borderId="34" xfId="6" applyFont="1" applyBorder="1" applyAlignment="1">
      <alignment horizontal="center" vertical="center"/>
    </xf>
    <xf numFmtId="0" fontId="58" fillId="0" borderId="26" xfId="6" applyFont="1" applyBorder="1" applyAlignment="1">
      <alignment horizontal="center" vertical="center"/>
    </xf>
    <xf numFmtId="0" fontId="58" fillId="0" borderId="64" xfId="6" applyFont="1" applyBorder="1" applyAlignment="1">
      <alignment horizontal="center" vertical="center"/>
    </xf>
    <xf numFmtId="0" fontId="130" fillId="0" borderId="25" xfId="19" applyBorder="1" applyAlignment="1" applyProtection="1">
      <alignment horizontal="center" vertical="center"/>
    </xf>
    <xf numFmtId="0" fontId="53" fillId="0" borderId="60" xfId="6" applyFont="1" applyBorder="1" applyAlignment="1">
      <alignment horizontal="left" vertical="center"/>
    </xf>
    <xf numFmtId="0" fontId="53" fillId="0" borderId="61" xfId="6" applyFont="1" applyBorder="1" applyAlignment="1">
      <alignment horizontal="left" vertical="center"/>
    </xf>
    <xf numFmtId="0" fontId="53" fillId="0" borderId="62" xfId="6" applyFont="1" applyBorder="1" applyAlignment="1">
      <alignment horizontal="left"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3" fillId="24" borderId="6" xfId="6" applyFont="1" applyFill="1" applyBorder="1" applyAlignment="1">
      <alignment horizontal="left" vertical="center"/>
    </xf>
    <xf numFmtId="0" fontId="53" fillId="24" borderId="47" xfId="6" applyFont="1" applyFill="1" applyBorder="1" applyAlignment="1">
      <alignment horizontal="left" vertical="center"/>
    </xf>
    <xf numFmtId="0" fontId="53"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33" fillId="24" borderId="56" xfId="6" applyFill="1" applyBorder="1" applyAlignment="1">
      <alignment horizontal="center" vertical="center"/>
    </xf>
    <xf numFmtId="0" fontId="53" fillId="24" borderId="58" xfId="6" applyFont="1" applyFill="1" applyBorder="1" applyAlignment="1">
      <alignment horizontal="left" vertical="center"/>
    </xf>
    <xf numFmtId="0" fontId="53" fillId="24" borderId="59" xfId="6" applyFont="1" applyFill="1" applyBorder="1" applyAlignment="1">
      <alignment horizontal="left" vertical="center"/>
    </xf>
    <xf numFmtId="0" fontId="53" fillId="24" borderId="15" xfId="6" applyFont="1" applyFill="1" applyBorder="1" applyAlignment="1">
      <alignment horizontal="left" vertical="center"/>
    </xf>
    <xf numFmtId="0" fontId="53" fillId="24" borderId="53" xfId="6" applyFont="1" applyFill="1" applyBorder="1" applyAlignment="1">
      <alignment horizontal="left" vertical="center"/>
    </xf>
    <xf numFmtId="0" fontId="53" fillId="24" borderId="54" xfId="6" applyFont="1" applyFill="1" applyBorder="1" applyAlignment="1">
      <alignment horizontal="left" vertical="center"/>
    </xf>
    <xf numFmtId="0" fontId="53" fillId="24" borderId="55" xfId="6" applyFont="1" applyFill="1" applyBorder="1" applyAlignment="1">
      <alignment horizontal="left" vertical="center"/>
    </xf>
    <xf numFmtId="0" fontId="51" fillId="24" borderId="53" xfId="6" applyFont="1" applyFill="1" applyBorder="1" applyAlignment="1">
      <alignment horizontal="center" vertical="center"/>
    </xf>
    <xf numFmtId="0" fontId="56" fillId="24" borderId="54" xfId="6" applyFont="1" applyFill="1" applyBorder="1" applyAlignment="1">
      <alignment horizontal="center" vertical="center"/>
    </xf>
    <xf numFmtId="0" fontId="56"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49" fillId="24" borderId="49" xfId="6" applyFont="1" applyFill="1" applyBorder="1" applyAlignment="1">
      <alignment horizontal="center" vertical="center"/>
    </xf>
    <xf numFmtId="0" fontId="49" fillId="24" borderId="50" xfId="6" applyFont="1" applyFill="1" applyBorder="1" applyAlignment="1">
      <alignment horizontal="center" vertical="center"/>
    </xf>
    <xf numFmtId="0" fontId="50" fillId="24" borderId="25" xfId="6" applyFont="1" applyFill="1" applyBorder="1" applyAlignment="1">
      <alignment horizontal="center" vertical="center"/>
    </xf>
    <xf numFmtId="0" fontId="50" fillId="24" borderId="27" xfId="6" applyFont="1" applyFill="1" applyBorder="1" applyAlignment="1">
      <alignment horizontal="center" vertical="center"/>
    </xf>
    <xf numFmtId="0" fontId="52" fillId="24" borderId="53" xfId="6" applyFont="1" applyFill="1" applyBorder="1" applyAlignment="1">
      <alignment horizontal="center" vertical="center"/>
    </xf>
    <xf numFmtId="0" fontId="52" fillId="24" borderId="54" xfId="6" applyFont="1" applyFill="1" applyBorder="1" applyAlignment="1">
      <alignment horizontal="center" vertical="center"/>
    </xf>
    <xf numFmtId="0" fontId="52" fillId="24" borderId="55" xfId="6" applyFont="1" applyFill="1" applyBorder="1" applyAlignment="1">
      <alignment horizontal="center" vertical="center"/>
    </xf>
    <xf numFmtId="0" fontId="67" fillId="28" borderId="25" xfId="6" applyFont="1" applyFill="1" applyBorder="1" applyAlignment="1">
      <alignment horizontal="center" vertical="center" wrapText="1"/>
    </xf>
    <xf numFmtId="0" fontId="67" fillId="28" borderId="27" xfId="6" applyFont="1" applyFill="1" applyBorder="1" applyAlignment="1">
      <alignment horizontal="center" vertical="center" wrapText="1"/>
    </xf>
    <xf numFmtId="182" fontId="42" fillId="0" borderId="87" xfId="6" applyNumberFormat="1" applyFont="1" applyBorder="1" applyAlignment="1">
      <alignment horizontal="left" vertical="center" wrapText="1"/>
    </xf>
    <xf numFmtId="182" fontId="42" fillId="0" borderId="88" xfId="6" applyNumberFormat="1" applyFont="1" applyBorder="1" applyAlignment="1">
      <alignment horizontal="left" vertical="center" wrapText="1"/>
    </xf>
    <xf numFmtId="182" fontId="42" fillId="0" borderId="90" xfId="6" applyNumberFormat="1" applyFont="1" applyBorder="1" applyAlignment="1">
      <alignment horizontal="left" vertical="center" wrapText="1"/>
    </xf>
    <xf numFmtId="0" fontId="65" fillId="28" borderId="48" xfId="6" applyFont="1" applyFill="1" applyBorder="1" applyAlignment="1">
      <alignment horizontal="center" vertical="center" wrapText="1"/>
    </xf>
    <xf numFmtId="0" fontId="65" fillId="28" borderId="50" xfId="6" applyFont="1" applyFill="1" applyBorder="1" applyAlignment="1">
      <alignment horizontal="center" vertical="center"/>
    </xf>
    <xf numFmtId="0" fontId="65" fillId="28" borderId="51" xfId="6" applyFont="1" applyFill="1" applyBorder="1" applyAlignment="1">
      <alignment horizontal="center" vertical="center" wrapText="1"/>
    </xf>
    <xf numFmtId="0" fontId="65" fillId="28" borderId="52" xfId="6" applyFont="1" applyFill="1" applyBorder="1" applyAlignment="1">
      <alignment horizontal="center" vertical="center"/>
    </xf>
    <xf numFmtId="0" fontId="65" fillId="28" borderId="51" xfId="6" applyFont="1" applyFill="1" applyBorder="1" applyAlignment="1">
      <alignment horizontal="center" vertical="center"/>
    </xf>
    <xf numFmtId="0" fontId="65" fillId="28" borderId="9" xfId="6" applyFont="1" applyFill="1" applyBorder="1" applyAlignment="1">
      <alignment horizontal="center" vertical="center"/>
    </xf>
    <xf numFmtId="0" fontId="65" fillId="28" borderId="11" xfId="6" applyFont="1" applyFill="1" applyBorder="1" applyAlignment="1">
      <alignment horizontal="center" vertical="center"/>
    </xf>
    <xf numFmtId="0" fontId="66" fillId="28" borderId="70" xfId="6" applyFont="1" applyFill="1" applyBorder="1" applyAlignment="1">
      <alignment horizontal="center" vertical="center" wrapText="1"/>
    </xf>
    <xf numFmtId="0" fontId="66" fillId="28" borderId="71" xfId="6" applyFont="1" applyFill="1" applyBorder="1" applyAlignment="1">
      <alignment horizontal="center" vertical="center" wrapText="1"/>
    </xf>
    <xf numFmtId="0" fontId="42" fillId="0" borderId="72" xfId="6" applyFont="1" applyBorder="1" applyAlignment="1">
      <alignment horizontal="left" vertical="center" wrapText="1"/>
    </xf>
    <xf numFmtId="0" fontId="42" fillId="0" borderId="73" xfId="6" applyFont="1" applyBorder="1" applyAlignment="1">
      <alignment horizontal="left" vertical="center" wrapText="1"/>
    </xf>
    <xf numFmtId="0" fontId="42" fillId="0" borderId="74" xfId="6" applyFont="1" applyBorder="1" applyAlignment="1">
      <alignment horizontal="left" vertical="center" wrapText="1"/>
    </xf>
    <xf numFmtId="0" fontId="66" fillId="28" borderId="75" xfId="6" applyFont="1" applyFill="1" applyBorder="1" applyAlignment="1">
      <alignment horizontal="center" vertical="center" wrapText="1"/>
    </xf>
    <xf numFmtId="0" fontId="66" fillId="28" borderId="76" xfId="6" applyFont="1" applyFill="1" applyBorder="1" applyAlignment="1">
      <alignment horizontal="center" vertical="center" wrapText="1"/>
    </xf>
    <xf numFmtId="0" fontId="66" fillId="28" borderId="77" xfId="6" applyFont="1" applyFill="1" applyBorder="1" applyAlignment="1">
      <alignment horizontal="center" vertical="center" wrapText="1"/>
    </xf>
    <xf numFmtId="0" fontId="66" fillId="28" borderId="80" xfId="6" applyFont="1" applyFill="1" applyBorder="1" applyAlignment="1">
      <alignment horizontal="center" vertical="center" wrapText="1"/>
    </xf>
    <xf numFmtId="0" fontId="66" fillId="28" borderId="4" xfId="6" applyFont="1" applyFill="1" applyBorder="1" applyAlignment="1">
      <alignment horizontal="center" vertical="center" wrapText="1"/>
    </xf>
    <xf numFmtId="0" fontId="66" fillId="28" borderId="34" xfId="6" applyFont="1" applyFill="1" applyBorder="1" applyAlignment="1">
      <alignment horizontal="center" vertical="center" wrapText="1"/>
    </xf>
    <xf numFmtId="0" fontId="42" fillId="0" borderId="78" xfId="6" applyFont="1" applyBorder="1" applyAlignment="1">
      <alignment horizontal="left" vertical="center" wrapText="1"/>
    </xf>
    <xf numFmtId="0" fontId="42" fillId="0" borderId="70" xfId="6" applyFont="1" applyBorder="1" applyAlignment="1">
      <alignment horizontal="left" vertical="center" wrapText="1"/>
    </xf>
    <xf numFmtId="0" fontId="42" fillId="0" borderId="79" xfId="6" applyFont="1" applyBorder="1" applyAlignment="1">
      <alignment horizontal="left" vertical="center" wrapText="1"/>
    </xf>
    <xf numFmtId="0" fontId="42" fillId="0" borderId="81" xfId="6" applyFont="1" applyBorder="1" applyAlignment="1">
      <alignment horizontal="left" vertical="center" wrapText="1"/>
    </xf>
    <xf numFmtId="0" fontId="42" fillId="0" borderId="82" xfId="6" applyFont="1" applyBorder="1" applyAlignment="1">
      <alignment horizontal="left" vertical="center" wrapText="1"/>
    </xf>
    <xf numFmtId="0" fontId="42" fillId="0" borderId="83" xfId="6" applyFont="1" applyBorder="1" applyAlignment="1">
      <alignment horizontal="left" vertical="center" wrapText="1"/>
    </xf>
    <xf numFmtId="0" fontId="66" fillId="28" borderId="26" xfId="6" applyFont="1" applyFill="1" applyBorder="1" applyAlignment="1">
      <alignment horizontal="center" vertical="center" wrapText="1"/>
    </xf>
    <xf numFmtId="0" fontId="66" fillId="28" borderId="27" xfId="6" applyFont="1" applyFill="1" applyBorder="1" applyAlignment="1">
      <alignment horizontal="center" vertical="center" wrapText="1"/>
    </xf>
    <xf numFmtId="0" fontId="42" fillId="0" borderId="84" xfId="6" applyFont="1" applyBorder="1" applyAlignment="1">
      <alignment horizontal="left" vertical="center" wrapText="1"/>
    </xf>
    <xf numFmtId="0" fontId="42" fillId="0" borderId="85" xfId="6" applyFont="1" applyBorder="1" applyAlignment="1">
      <alignment horizontal="left" vertical="center" wrapText="1"/>
    </xf>
    <xf numFmtId="0" fontId="42" fillId="0" borderId="86" xfId="6" applyFont="1" applyBorder="1" applyAlignment="1">
      <alignment horizontal="left" vertical="center" wrapText="1"/>
    </xf>
    <xf numFmtId="0" fontId="42" fillId="0" borderId="87" xfId="6" applyFont="1" applyBorder="1" applyAlignment="1">
      <alignment horizontal="left" vertical="center" wrapText="1"/>
    </xf>
    <xf numFmtId="0" fontId="42" fillId="0" borderId="88" xfId="6" applyFont="1" applyBorder="1" applyAlignment="1">
      <alignment horizontal="left" vertical="center" wrapText="1"/>
    </xf>
    <xf numFmtId="0" fontId="42" fillId="0" borderId="89" xfId="6" applyFont="1" applyBorder="1" applyAlignment="1">
      <alignment horizontal="left" vertical="center" wrapText="1"/>
    </xf>
    <xf numFmtId="0" fontId="69" fillId="0" borderId="0" xfId="6" applyFont="1" applyAlignment="1" applyProtection="1">
      <alignment vertical="center"/>
      <protection locked="0"/>
    </xf>
    <xf numFmtId="0" fontId="69" fillId="0" borderId="52" xfId="6" applyFont="1" applyBorder="1" applyAlignment="1" applyProtection="1">
      <alignment vertical="center"/>
      <protection locked="0"/>
    </xf>
    <xf numFmtId="183" fontId="69" fillId="0" borderId="0" xfId="6" applyNumberFormat="1" applyFont="1" applyAlignment="1" applyProtection="1">
      <alignment horizontal="center" vertical="center"/>
      <protection locked="0"/>
    </xf>
    <xf numFmtId="0" fontId="69" fillId="0" borderId="0" xfId="6" applyFont="1" applyAlignment="1" applyProtection="1">
      <alignment horizontal="left" vertical="center" shrinkToFit="1"/>
      <protection locked="0"/>
    </xf>
    <xf numFmtId="0" fontId="69" fillId="0" borderId="52" xfId="6" applyFont="1" applyBorder="1" applyAlignment="1" applyProtection="1">
      <alignment horizontal="left" vertical="center" shrinkToFit="1"/>
      <protection locked="0"/>
    </xf>
    <xf numFmtId="49" fontId="69" fillId="0" borderId="0" xfId="6" applyNumberFormat="1" applyFont="1" applyAlignment="1" applyProtection="1">
      <alignment horizontal="left" vertical="center"/>
      <protection locked="0"/>
    </xf>
    <xf numFmtId="49" fontId="69" fillId="0" borderId="52" xfId="6" applyNumberFormat="1" applyFont="1" applyBorder="1" applyAlignment="1" applyProtection="1">
      <alignment horizontal="left" vertical="center"/>
      <protection locked="0"/>
    </xf>
    <xf numFmtId="49" fontId="69" fillId="0" borderId="5" xfId="6" applyNumberFormat="1" applyFont="1" applyBorder="1" applyAlignment="1" applyProtection="1">
      <alignment horizontal="left" vertical="center"/>
      <protection locked="0"/>
    </xf>
    <xf numFmtId="49" fontId="69" fillId="0" borderId="11" xfId="6" applyNumberFormat="1" applyFont="1" applyBorder="1" applyAlignment="1" applyProtection="1">
      <alignment horizontal="left" vertical="center"/>
      <protection locked="0"/>
    </xf>
    <xf numFmtId="0" fontId="69" fillId="0" borderId="0" xfId="6" applyFont="1" applyAlignment="1" applyProtection="1">
      <alignment vertical="center" shrinkToFit="1"/>
      <protection locked="0"/>
    </xf>
    <xf numFmtId="0" fontId="69" fillId="0" borderId="52" xfId="6" applyFont="1" applyBorder="1" applyAlignment="1" applyProtection="1">
      <alignment vertical="center" shrinkToFit="1"/>
      <protection locked="0"/>
    </xf>
    <xf numFmtId="0" fontId="69" fillId="27" borderId="0" xfId="6" applyFont="1" applyFill="1" applyAlignment="1" applyProtection="1">
      <alignment horizontal="center" vertical="center" shrinkToFit="1"/>
      <protection locked="0"/>
    </xf>
    <xf numFmtId="0" fontId="69" fillId="30" borderId="0" xfId="6" applyFont="1" applyFill="1" applyAlignment="1">
      <alignment horizontal="center" vertical="center"/>
    </xf>
    <xf numFmtId="49" fontId="69" fillId="0" borderId="0" xfId="6" applyNumberFormat="1" applyFont="1" applyAlignment="1" applyProtection="1">
      <alignment horizontal="center" vertical="center" shrinkToFit="1"/>
      <protection locked="0"/>
    </xf>
    <xf numFmtId="49" fontId="69" fillId="30" borderId="49" xfId="6" applyNumberFormat="1" applyFont="1" applyFill="1" applyBorder="1" applyAlignment="1" applyProtection="1">
      <alignment horizontal="left" vertical="center"/>
      <protection locked="0"/>
    </xf>
    <xf numFmtId="49" fontId="69" fillId="30" borderId="50" xfId="6" applyNumberFormat="1" applyFont="1" applyFill="1" applyBorder="1" applyAlignment="1" applyProtection="1">
      <alignment horizontal="left" vertical="center"/>
      <protection locked="0"/>
    </xf>
    <xf numFmtId="0" fontId="69" fillId="27" borderId="0" xfId="6" applyFont="1" applyFill="1" applyAlignment="1" applyProtection="1">
      <alignment horizontal="center" vertical="center"/>
      <protection locked="0"/>
    </xf>
    <xf numFmtId="0" fontId="69" fillId="30" borderId="0" xfId="6" applyFont="1" applyFill="1" applyAlignment="1">
      <alignment horizontal="right" vertical="center"/>
    </xf>
    <xf numFmtId="0" fontId="69" fillId="30" borderId="94" xfId="6" applyFont="1" applyFill="1" applyBorder="1" applyAlignment="1">
      <alignment horizontal="justify" vertical="center" wrapText="1"/>
    </xf>
    <xf numFmtId="0" fontId="69" fillId="30" borderId="32" xfId="6" applyFont="1" applyFill="1" applyBorder="1" applyAlignment="1">
      <alignment horizontal="justify" vertical="center" wrapText="1"/>
    </xf>
    <xf numFmtId="0" fontId="69" fillId="30" borderId="34" xfId="6" applyFont="1" applyFill="1" applyBorder="1" applyAlignment="1">
      <alignment horizontal="justify" vertical="center" wrapText="1"/>
    </xf>
    <xf numFmtId="0" fontId="69" fillId="30" borderId="92" xfId="6" applyFont="1" applyFill="1" applyBorder="1" applyAlignment="1">
      <alignment horizontal="center" vertical="center" wrapText="1"/>
    </xf>
    <xf numFmtId="0" fontId="69" fillId="30" borderId="93" xfId="6" applyFont="1" applyFill="1" applyBorder="1" applyAlignment="1">
      <alignment horizontal="center" vertical="center" wrapText="1"/>
    </xf>
    <xf numFmtId="0" fontId="69" fillId="30" borderId="31" xfId="6" applyFont="1" applyFill="1" applyBorder="1" applyAlignment="1">
      <alignment horizontal="center" vertical="center" wrapText="1"/>
    </xf>
    <xf numFmtId="0" fontId="69" fillId="30" borderId="0" xfId="6" applyFont="1" applyFill="1" applyAlignment="1">
      <alignment horizontal="center" vertical="center" wrapText="1"/>
    </xf>
    <xf numFmtId="0" fontId="69" fillId="30" borderId="33" xfId="6" applyFont="1" applyFill="1" applyBorder="1" applyAlignment="1">
      <alignment horizontal="center" vertical="center" wrapText="1"/>
    </xf>
    <xf numFmtId="0" fontId="69" fillId="30" borderId="4" xfId="6" applyFont="1" applyFill="1" applyBorder="1" applyAlignment="1">
      <alignment horizontal="center" vertical="center" wrapText="1"/>
    </xf>
    <xf numFmtId="0" fontId="69" fillId="30" borderId="94" xfId="6" applyFont="1" applyFill="1" applyBorder="1" applyAlignment="1">
      <alignment horizontal="center" vertical="center" wrapText="1"/>
    </xf>
    <xf numFmtId="0" fontId="69" fillId="30" borderId="32" xfId="6" applyFont="1" applyFill="1" applyBorder="1" applyAlignment="1">
      <alignment horizontal="center" vertical="center" wrapText="1"/>
    </xf>
    <xf numFmtId="0" fontId="69" fillId="30" borderId="34" xfId="6" applyFont="1" applyFill="1" applyBorder="1" applyAlignment="1">
      <alignment horizontal="center" vertical="center" wrapText="1"/>
    </xf>
    <xf numFmtId="0" fontId="77" fillId="30" borderId="93" xfId="6" applyFont="1" applyFill="1" applyBorder="1" applyAlignment="1">
      <alignment horizontal="center" vertical="center" wrapText="1"/>
    </xf>
    <xf numFmtId="0" fontId="77" fillId="30" borderId="0" xfId="6" applyFont="1" applyFill="1" applyAlignment="1">
      <alignment horizontal="center" vertical="center" wrapText="1"/>
    </xf>
    <xf numFmtId="0" fontId="77" fillId="30" borderId="4" xfId="6" applyFont="1" applyFill="1" applyBorder="1" applyAlignment="1">
      <alignment horizontal="center" vertical="center" wrapText="1"/>
    </xf>
    <xf numFmtId="0" fontId="69" fillId="30" borderId="93" xfId="6" applyFont="1" applyFill="1" applyBorder="1" applyAlignment="1">
      <alignment horizontal="justify" vertical="center" wrapText="1"/>
    </xf>
    <xf numFmtId="0" fontId="69" fillId="30" borderId="0" xfId="6" applyFont="1" applyFill="1" applyAlignment="1">
      <alignment horizontal="justify" vertical="center" wrapText="1"/>
    </xf>
    <xf numFmtId="0" fontId="69" fillId="30" borderId="4" xfId="6" applyFont="1" applyFill="1" applyBorder="1" applyAlignment="1">
      <alignment horizontal="justify" vertical="center" wrapText="1"/>
    </xf>
    <xf numFmtId="0" fontId="69" fillId="30" borderId="92" xfId="6" applyFont="1" applyFill="1" applyBorder="1" applyAlignment="1">
      <alignment horizontal="justify" vertical="center" wrapText="1"/>
    </xf>
    <xf numFmtId="0" fontId="69" fillId="30" borderId="31" xfId="6" applyFont="1" applyFill="1" applyBorder="1" applyAlignment="1">
      <alignment horizontal="justify" vertical="center" wrapText="1"/>
    </xf>
    <xf numFmtId="0" fontId="69" fillId="30" borderId="33" xfId="6" applyFont="1" applyFill="1" applyBorder="1" applyAlignment="1">
      <alignment horizontal="justify" vertical="center" wrapText="1"/>
    </xf>
    <xf numFmtId="0" fontId="69" fillId="30" borderId="94" xfId="6" applyFont="1" applyFill="1" applyBorder="1" applyAlignment="1">
      <alignment horizontal="center" vertical="center"/>
    </xf>
    <xf numFmtId="0" fontId="69" fillId="30" borderId="32" xfId="6" applyFont="1" applyFill="1" applyBorder="1" applyAlignment="1">
      <alignment horizontal="center" vertical="center"/>
    </xf>
    <xf numFmtId="0" fontId="69" fillId="30" borderId="33" xfId="6" applyFont="1" applyFill="1" applyBorder="1" applyAlignment="1">
      <alignment horizontal="center" vertical="center"/>
    </xf>
    <xf numFmtId="0" fontId="69" fillId="30" borderId="4" xfId="6" applyFont="1" applyFill="1" applyBorder="1" applyAlignment="1">
      <alignment horizontal="center" vertical="center"/>
    </xf>
    <xf numFmtId="0" fontId="69" fillId="30" borderId="34" xfId="6" applyFont="1" applyFill="1" applyBorder="1" applyAlignment="1">
      <alignment horizontal="center" vertical="center"/>
    </xf>
    <xf numFmtId="0" fontId="69" fillId="30" borderId="95" xfId="6" applyFont="1" applyFill="1" applyBorder="1" applyAlignment="1">
      <alignment horizontal="justify" vertical="center" wrapText="1"/>
    </xf>
    <xf numFmtId="0" fontId="69" fillId="30" borderId="96" xfId="6" applyFont="1" applyFill="1" applyBorder="1" applyAlignment="1">
      <alignment horizontal="justify" vertical="center" wrapText="1"/>
    </xf>
    <xf numFmtId="0" fontId="69" fillId="30" borderId="96" xfId="6" applyFont="1" applyFill="1" applyBorder="1" applyAlignment="1">
      <alignment vertical="center"/>
    </xf>
    <xf numFmtId="0" fontId="69" fillId="30" borderId="97" xfId="6" applyFont="1" applyFill="1" applyBorder="1" applyAlignment="1">
      <alignment vertical="center"/>
    </xf>
    <xf numFmtId="0" fontId="69" fillId="30" borderId="95" xfId="6" applyFont="1" applyFill="1" applyBorder="1" applyAlignment="1">
      <alignment vertical="center"/>
    </xf>
    <xf numFmtId="0" fontId="69" fillId="30" borderId="92" xfId="6" applyFont="1" applyFill="1" applyBorder="1" applyAlignment="1">
      <alignment horizontal="right" vertical="center" wrapText="1"/>
    </xf>
    <xf numFmtId="0" fontId="69" fillId="30" borderId="93" xfId="6" applyFont="1" applyFill="1" applyBorder="1" applyAlignment="1">
      <alignment horizontal="right" vertical="center" wrapText="1"/>
    </xf>
    <xf numFmtId="0" fontId="69" fillId="30" borderId="31" xfId="6" applyFont="1" applyFill="1" applyBorder="1" applyAlignment="1">
      <alignment horizontal="right" vertical="center" wrapText="1"/>
    </xf>
    <xf numFmtId="0" fontId="69" fillId="30" borderId="0" xfId="6" applyFont="1" applyFill="1" applyAlignment="1">
      <alignment horizontal="right" vertical="center" wrapText="1"/>
    </xf>
    <xf numFmtId="0" fontId="69" fillId="30" borderId="33" xfId="6" applyFont="1" applyFill="1" applyBorder="1" applyAlignment="1">
      <alignment horizontal="right" vertical="center" wrapText="1"/>
    </xf>
    <xf numFmtId="0" fontId="69" fillId="30" borderId="4" xfId="6" applyFont="1" applyFill="1" applyBorder="1" applyAlignment="1">
      <alignment horizontal="right" vertical="center" wrapText="1"/>
    </xf>
    <xf numFmtId="0" fontId="69" fillId="30" borderId="92" xfId="6" applyFont="1" applyFill="1" applyBorder="1" applyAlignment="1">
      <alignment horizontal="left" vertical="center" wrapText="1"/>
    </xf>
    <xf numFmtId="0" fontId="69" fillId="30" borderId="93" xfId="6" applyFont="1" applyFill="1" applyBorder="1" applyAlignment="1">
      <alignment horizontal="left" vertical="center" wrapText="1"/>
    </xf>
    <xf numFmtId="0" fontId="69" fillId="30" borderId="94" xfId="6" applyFont="1" applyFill="1" applyBorder="1" applyAlignment="1">
      <alignment horizontal="left" vertical="center" wrapText="1"/>
    </xf>
    <xf numFmtId="0" fontId="69" fillId="30" borderId="31" xfId="6" applyFont="1" applyFill="1" applyBorder="1" applyAlignment="1">
      <alignment horizontal="left" vertical="center" wrapText="1"/>
    </xf>
    <xf numFmtId="0" fontId="69" fillId="30" borderId="0" xfId="6" applyFont="1" applyFill="1" applyAlignment="1">
      <alignment horizontal="left" vertical="center" wrapText="1"/>
    </xf>
    <xf numFmtId="0" fontId="69" fillId="30" borderId="32" xfId="6" applyFont="1" applyFill="1" applyBorder="1" applyAlignment="1">
      <alignment horizontal="left" vertical="center" wrapText="1"/>
    </xf>
    <xf numFmtId="0" fontId="69" fillId="30" borderId="33" xfId="6" applyFont="1" applyFill="1" applyBorder="1" applyAlignment="1">
      <alignment horizontal="left" vertical="center" wrapText="1"/>
    </xf>
    <xf numFmtId="0" fontId="69" fillId="30" borderId="4" xfId="6" applyFont="1" applyFill="1" applyBorder="1" applyAlignment="1">
      <alignment horizontal="left" vertical="center" wrapText="1"/>
    </xf>
    <xf numFmtId="0" fontId="69" fillId="30" borderId="34" xfId="6" applyFont="1" applyFill="1" applyBorder="1" applyAlignment="1">
      <alignment horizontal="left" vertical="center" wrapText="1"/>
    </xf>
    <xf numFmtId="0" fontId="69" fillId="30" borderId="33" xfId="6" applyFont="1" applyFill="1" applyBorder="1"/>
    <xf numFmtId="0" fontId="69" fillId="30" borderId="4" xfId="6" applyFont="1" applyFill="1" applyBorder="1"/>
    <xf numFmtId="0" fontId="69" fillId="30" borderId="34" xfId="6" applyFont="1" applyFill="1" applyBorder="1"/>
    <xf numFmtId="14" fontId="69" fillId="27" borderId="6" xfId="6" applyNumberFormat="1" applyFont="1" applyFill="1" applyBorder="1" applyAlignment="1">
      <alignment horizontal="center" vertical="center"/>
    </xf>
    <xf numFmtId="0" fontId="69" fillId="27" borderId="8" xfId="6" applyFont="1" applyFill="1" applyBorder="1" applyAlignment="1">
      <alignment horizontal="center" vertical="center"/>
    </xf>
    <xf numFmtId="0" fontId="69" fillId="0" borderId="0" xfId="6" applyFont="1" applyAlignment="1" applyProtection="1">
      <alignment horizontal="left" vertical="center"/>
      <protection locked="0"/>
    </xf>
    <xf numFmtId="0" fontId="69" fillId="0" borderId="0" xfId="6" applyFont="1" applyAlignment="1">
      <alignment horizontal="left"/>
    </xf>
    <xf numFmtId="0" fontId="69" fillId="28" borderId="0" xfId="6" applyFont="1" applyFill="1" applyAlignment="1" applyProtection="1">
      <alignment horizontal="left" vertical="center" shrinkToFit="1"/>
      <protection locked="0"/>
    </xf>
    <xf numFmtId="0" fontId="69" fillId="28" borderId="0" xfId="6" applyFont="1" applyFill="1" applyAlignment="1" applyProtection="1">
      <alignment horizontal="left" vertical="center"/>
      <protection locked="0"/>
    </xf>
    <xf numFmtId="0" fontId="69" fillId="30" borderId="92" xfId="6" applyFont="1" applyFill="1" applyBorder="1" applyAlignment="1">
      <alignment horizontal="justify" vertical="top" wrapText="1"/>
    </xf>
    <xf numFmtId="0" fontId="69" fillId="30" borderId="93" xfId="6" applyFont="1" applyFill="1" applyBorder="1" applyAlignment="1">
      <alignment horizontal="justify" vertical="top" wrapText="1"/>
    </xf>
    <xf numFmtId="0" fontId="69" fillId="30" borderId="0" xfId="6" applyFont="1" applyFill="1" applyAlignment="1">
      <alignment horizontal="justify" vertical="center"/>
    </xf>
    <xf numFmtId="0" fontId="69" fillId="30" borderId="0" xfId="6" applyFont="1" applyFill="1" applyAlignment="1">
      <alignment vertical="center"/>
    </xf>
    <xf numFmtId="0" fontId="74" fillId="30" borderId="0" xfId="6" applyFont="1" applyFill="1" applyAlignment="1">
      <alignment horizontal="justify" vertical="center"/>
    </xf>
    <xf numFmtId="0" fontId="74" fillId="30" borderId="0" xfId="6" applyFont="1" applyFill="1" applyAlignment="1">
      <alignment vertical="center"/>
    </xf>
    <xf numFmtId="0" fontId="75" fillId="30" borderId="0" xfId="6" applyFont="1" applyFill="1" applyAlignment="1">
      <alignment horizontal="center" vertical="center"/>
    </xf>
    <xf numFmtId="0" fontId="75" fillId="30" borderId="0" xfId="6" applyFont="1" applyFill="1" applyAlignment="1">
      <alignment vertical="center"/>
    </xf>
    <xf numFmtId="0" fontId="69" fillId="30" borderId="0" xfId="6" applyFont="1" applyFill="1" applyAlignment="1">
      <alignment vertical="center" wrapText="1"/>
    </xf>
    <xf numFmtId="0" fontId="69" fillId="0" borderId="6" xfId="6" applyFont="1" applyBorder="1" applyAlignment="1">
      <alignment horizontal="left" vertical="center"/>
    </xf>
    <xf numFmtId="0" fontId="69" fillId="0" borderId="47" xfId="6" applyFont="1" applyBorder="1" applyAlignment="1">
      <alignment horizontal="left" vertical="center"/>
    </xf>
    <xf numFmtId="0" fontId="69" fillId="0" borderId="8" xfId="6" applyFont="1" applyBorder="1" applyAlignment="1">
      <alignment horizontal="left" vertical="center"/>
    </xf>
    <xf numFmtId="0" fontId="77" fillId="30" borderId="4" xfId="6" applyFont="1" applyFill="1" applyBorder="1" applyAlignment="1">
      <alignment horizontal="justify" vertical="center" wrapText="1"/>
    </xf>
    <xf numFmtId="0" fontId="77" fillId="30" borderId="4" xfId="6" applyFont="1" applyFill="1" applyBorder="1" applyAlignment="1">
      <alignment horizontal="right" vertical="center" wrapText="1"/>
    </xf>
    <xf numFmtId="0" fontId="69" fillId="28" borderId="0" xfId="6" applyFont="1" applyFill="1" applyAlignment="1">
      <alignment horizontal="center" vertical="center"/>
    </xf>
    <xf numFmtId="0" fontId="78" fillId="30" borderId="4" xfId="6" applyFont="1" applyFill="1" applyBorder="1" applyAlignment="1">
      <alignment horizontal="center" vertical="center" wrapText="1"/>
    </xf>
    <xf numFmtId="14" fontId="69" fillId="27" borderId="6" xfId="6" applyNumberFormat="1" applyFont="1" applyFill="1" applyBorder="1" applyAlignment="1">
      <alignment horizontal="center"/>
    </xf>
    <xf numFmtId="0" fontId="69" fillId="27" borderId="8" xfId="6" applyFont="1" applyFill="1" applyBorder="1" applyAlignment="1">
      <alignment horizontal="center"/>
    </xf>
    <xf numFmtId="0" fontId="69" fillId="0" borderId="0" xfId="6" applyFont="1" applyAlignment="1">
      <alignment horizontal="center"/>
    </xf>
    <xf numFmtId="0" fontId="69" fillId="0" borderId="0" xfId="6" applyFont="1" applyAlignment="1">
      <alignment horizontal="left" vertical="top"/>
    </xf>
    <xf numFmtId="0" fontId="69" fillId="0" borderId="4" xfId="6" applyFont="1" applyBorder="1" applyAlignment="1">
      <alignment horizontal="left" vertical="top"/>
    </xf>
    <xf numFmtId="0" fontId="69" fillId="28" borderId="0" xfId="6" applyFont="1" applyFill="1" applyAlignment="1">
      <alignment horizontal="left" vertical="center"/>
    </xf>
    <xf numFmtId="183" fontId="69" fillId="28" borderId="0" xfId="6" applyNumberFormat="1" applyFont="1" applyFill="1" applyAlignment="1" applyProtection="1">
      <alignment horizontal="center" vertical="center"/>
      <protection locked="0"/>
    </xf>
    <xf numFmtId="0" fontId="69" fillId="28" borderId="4" xfId="6" applyFont="1" applyFill="1" applyBorder="1" applyAlignment="1" applyProtection="1">
      <alignment horizontal="left" vertical="center"/>
      <protection locked="0"/>
    </xf>
    <xf numFmtId="0" fontId="69" fillId="28" borderId="0" xfId="6" applyFont="1" applyFill="1" applyAlignment="1" applyProtection="1">
      <alignment horizontal="center" vertical="center" shrinkToFit="1"/>
      <protection locked="0"/>
    </xf>
    <xf numFmtId="0" fontId="69" fillId="28" borderId="0" xfId="6" applyFont="1" applyFill="1" applyAlignment="1" applyProtection="1">
      <alignment vertical="center"/>
      <protection locked="0"/>
    </xf>
    <xf numFmtId="0" fontId="69" fillId="28" borderId="0" xfId="6" applyFont="1" applyFill="1" applyAlignment="1" applyProtection="1">
      <alignment vertical="center" shrinkToFit="1"/>
      <protection locked="0"/>
    </xf>
    <xf numFmtId="0" fontId="69" fillId="28" borderId="0" xfId="6" applyFont="1" applyFill="1" applyAlignment="1" applyProtection="1">
      <alignment horizontal="right" vertical="center"/>
      <protection locked="0"/>
    </xf>
    <xf numFmtId="49" fontId="69" fillId="28" borderId="0" xfId="6" applyNumberFormat="1" applyFont="1" applyFill="1" applyAlignment="1" applyProtection="1">
      <alignment horizontal="left" vertical="center"/>
      <protection locked="0"/>
    </xf>
    <xf numFmtId="0" fontId="77" fillId="28" borderId="0" xfId="6" applyFont="1" applyFill="1" applyAlignment="1" applyProtection="1">
      <alignment horizontal="center" vertical="center" shrinkToFit="1"/>
      <protection locked="0"/>
    </xf>
    <xf numFmtId="0" fontId="77" fillId="28" borderId="0" xfId="6" applyFont="1" applyFill="1" applyAlignment="1" applyProtection="1">
      <alignment vertical="center"/>
      <protection locked="0"/>
    </xf>
    <xf numFmtId="0" fontId="69" fillId="28" borderId="0" xfId="6" applyFont="1" applyFill="1" applyAlignment="1" applyProtection="1">
      <alignment horizontal="center" vertical="center"/>
      <protection locked="0"/>
    </xf>
    <xf numFmtId="0" fontId="69" fillId="28" borderId="0" xfId="6" applyFont="1" applyFill="1" applyAlignment="1">
      <alignment horizontal="right" vertical="center"/>
    </xf>
    <xf numFmtId="0" fontId="70" fillId="30" borderId="0" xfId="6" applyFont="1" applyFill="1" applyAlignment="1">
      <alignment horizontal="center" vertical="center"/>
    </xf>
    <xf numFmtId="0" fontId="70" fillId="31" borderId="0" xfId="6" applyFont="1" applyFill="1" applyAlignment="1">
      <alignment vertical="center"/>
    </xf>
    <xf numFmtId="0" fontId="70" fillId="30" borderId="0" xfId="6" applyFont="1" applyFill="1" applyAlignment="1">
      <alignment horizontal="justify" vertical="center" wrapText="1"/>
    </xf>
    <xf numFmtId="0" fontId="70" fillId="30" borderId="93" xfId="6" applyFont="1" applyFill="1" applyBorder="1" applyAlignment="1" applyProtection="1">
      <alignment vertical="center" shrinkToFit="1"/>
      <protection locked="0"/>
    </xf>
    <xf numFmtId="0" fontId="77" fillId="28" borderId="0" xfId="6" applyFont="1" applyFill="1" applyAlignment="1" applyProtection="1">
      <alignment horizontal="left" vertical="center" shrinkToFit="1"/>
      <protection locked="0"/>
    </xf>
    <xf numFmtId="0" fontId="77" fillId="28" borderId="0" xfId="6" applyFont="1" applyFill="1" applyAlignment="1" applyProtection="1">
      <alignment horizontal="left" vertical="center"/>
      <protection locked="0"/>
    </xf>
    <xf numFmtId="0" fontId="69" fillId="28" borderId="4" xfId="6" applyFont="1" applyFill="1" applyBorder="1" applyAlignment="1" applyProtection="1">
      <alignment horizontal="center" vertical="center" shrinkToFit="1"/>
      <protection locked="0"/>
    </xf>
    <xf numFmtId="0" fontId="70" fillId="30" borderId="93" xfId="6" applyFont="1" applyFill="1" applyBorder="1" applyAlignment="1" applyProtection="1">
      <alignment horizontal="left" vertical="center"/>
      <protection locked="0"/>
    </xf>
    <xf numFmtId="0" fontId="70" fillId="33" borderId="0" xfId="6" applyFont="1" applyFill="1" applyAlignment="1" applyProtection="1">
      <alignment horizontal="left" vertical="top" wrapText="1"/>
      <protection locked="0"/>
    </xf>
    <xf numFmtId="0" fontId="70" fillId="0" borderId="0" xfId="6" applyFont="1" applyAlignment="1" applyProtection="1">
      <alignment horizontal="left" vertical="top" wrapText="1"/>
      <protection locked="0"/>
    </xf>
    <xf numFmtId="0" fontId="70" fillId="0" borderId="4" xfId="6" applyFont="1" applyBorder="1" applyAlignment="1">
      <alignment horizontal="left"/>
    </xf>
    <xf numFmtId="0" fontId="70" fillId="0" borderId="4" xfId="6" applyFont="1" applyBorder="1" applyAlignment="1" applyProtection="1">
      <alignment horizontal="left" vertical="center"/>
      <protection locked="0"/>
    </xf>
    <xf numFmtId="0" fontId="70" fillId="27" borderId="0" xfId="6" applyFont="1" applyFill="1" applyAlignment="1" applyProtection="1">
      <alignment vertical="center"/>
      <protection locked="0"/>
    </xf>
    <xf numFmtId="0" fontId="70" fillId="27" borderId="0" xfId="6" applyFont="1" applyFill="1" applyAlignment="1" applyProtection="1">
      <alignment horizontal="left" vertical="center"/>
      <protection locked="0"/>
    </xf>
    <xf numFmtId="0" fontId="70" fillId="28" borderId="0" xfId="6" applyFont="1" applyFill="1" applyAlignment="1" applyProtection="1">
      <alignment horizontal="left" vertical="center"/>
      <protection locked="0"/>
    </xf>
    <xf numFmtId="49" fontId="70" fillId="27" borderId="0" xfId="6" applyNumberFormat="1" applyFont="1" applyFill="1" applyAlignment="1" applyProtection="1">
      <alignment horizontal="center" vertical="center"/>
      <protection locked="0"/>
    </xf>
    <xf numFmtId="49" fontId="69" fillId="0" borderId="0" xfId="6" applyNumberFormat="1" applyFont="1" applyAlignment="1">
      <alignment horizontal="left" vertical="center"/>
    </xf>
    <xf numFmtId="49" fontId="69" fillId="0" borderId="0" xfId="6" applyNumberFormat="1" applyFont="1" applyAlignment="1">
      <alignment horizontal="center" vertical="center"/>
    </xf>
    <xf numFmtId="0" fontId="70" fillId="32" borderId="0" xfId="6" applyFont="1" applyFill="1" applyAlignment="1" applyProtection="1">
      <alignment horizontal="left" vertical="center"/>
      <protection locked="0"/>
    </xf>
    <xf numFmtId="49" fontId="77" fillId="0" borderId="0" xfId="6" applyNumberFormat="1" applyFont="1" applyAlignment="1" applyProtection="1">
      <alignment horizontal="left" vertical="center"/>
      <protection locked="0"/>
    </xf>
    <xf numFmtId="185" fontId="69" fillId="0" borderId="0" xfId="6" applyNumberFormat="1" applyFont="1" applyAlignment="1" applyProtection="1">
      <alignment horizontal="center" vertical="center"/>
      <protection locked="0"/>
    </xf>
    <xf numFmtId="186" fontId="69" fillId="30" borderId="0" xfId="6" applyNumberFormat="1" applyFont="1" applyFill="1" applyAlignment="1" applyProtection="1">
      <alignment horizontal="center" vertical="center"/>
      <protection locked="0"/>
    </xf>
    <xf numFmtId="186" fontId="77" fillId="30" borderId="0" xfId="6" applyNumberFormat="1" applyFont="1" applyFill="1" applyAlignment="1" applyProtection="1">
      <alignment horizontal="center" vertical="center"/>
      <protection locked="0"/>
    </xf>
    <xf numFmtId="185" fontId="69" fillId="30" borderId="0" xfId="6" applyNumberFormat="1" applyFont="1" applyFill="1" applyAlignment="1" applyProtection="1">
      <alignment horizontal="center" vertical="center"/>
      <protection locked="0"/>
    </xf>
    <xf numFmtId="185" fontId="69" fillId="28" borderId="4" xfId="6" applyNumberFormat="1" applyFont="1" applyFill="1" applyBorder="1" applyAlignment="1" applyProtection="1">
      <alignment horizontal="center" vertical="center"/>
      <protection locked="0"/>
    </xf>
    <xf numFmtId="49" fontId="69" fillId="26" borderId="96" xfId="6" applyNumberFormat="1" applyFont="1" applyFill="1" applyBorder="1" applyAlignment="1">
      <alignment horizontal="center" vertical="center"/>
    </xf>
    <xf numFmtId="49" fontId="69" fillId="0" borderId="96" xfId="6" applyNumberFormat="1" applyFont="1" applyBorder="1" applyAlignment="1" applyProtection="1">
      <alignment horizontal="left" vertical="center"/>
      <protection locked="0"/>
    </xf>
    <xf numFmtId="185" fontId="69" fillId="0" borderId="0" xfId="6" applyNumberFormat="1" applyFont="1" applyAlignment="1" applyProtection="1">
      <alignment horizontal="center" vertical="center" shrinkToFit="1"/>
      <protection locked="0"/>
    </xf>
    <xf numFmtId="185" fontId="69" fillId="0" borderId="0" xfId="6" applyNumberFormat="1" applyFont="1" applyAlignment="1">
      <alignment horizontal="center" vertical="center"/>
    </xf>
    <xf numFmtId="185" fontId="69" fillId="30" borderId="0" xfId="6" applyNumberFormat="1" applyFont="1" applyFill="1" applyAlignment="1" applyProtection="1">
      <alignment horizontal="center" vertical="center" shrinkToFit="1"/>
      <protection locked="0"/>
    </xf>
    <xf numFmtId="49" fontId="69" fillId="0" borderId="4" xfId="6" applyNumberFormat="1" applyFont="1" applyBorder="1" applyAlignment="1" applyProtection="1">
      <alignment horizontal="left" vertical="center"/>
      <protection locked="0"/>
    </xf>
    <xf numFmtId="49" fontId="69" fillId="30" borderId="0" xfId="6" applyNumberFormat="1" applyFont="1" applyFill="1" applyAlignment="1">
      <alignment horizontal="center" vertical="center"/>
    </xf>
    <xf numFmtId="49" fontId="69" fillId="0" borderId="96" xfId="6" applyNumberFormat="1" applyFont="1" applyBorder="1" applyAlignment="1" applyProtection="1">
      <alignment horizontal="left" vertical="center" shrinkToFit="1"/>
      <protection locked="0"/>
    </xf>
    <xf numFmtId="49" fontId="82" fillId="30" borderId="4" xfId="6" applyNumberFormat="1" applyFont="1" applyFill="1" applyBorder="1" applyAlignment="1">
      <alignment vertical="center"/>
    </xf>
    <xf numFmtId="49" fontId="69" fillId="0" borderId="93" xfId="6" applyNumberFormat="1" applyFont="1" applyBorder="1" applyAlignment="1" applyProtection="1">
      <alignment horizontal="left" vertical="center"/>
      <protection locked="0"/>
    </xf>
    <xf numFmtId="49" fontId="69" fillId="0" borderId="4" xfId="6" applyNumberFormat="1" applyFont="1" applyBorder="1" applyAlignment="1">
      <alignment horizontal="left" vertical="center"/>
    </xf>
    <xf numFmtId="184" fontId="69" fillId="0" borderId="0" xfId="6" applyNumberFormat="1" applyFont="1" applyAlignment="1" applyProtection="1">
      <alignment horizontal="center" vertical="center"/>
      <protection locked="0"/>
    </xf>
    <xf numFmtId="0" fontId="69" fillId="0" borderId="0" xfId="6" applyFont="1" applyAlignment="1" applyProtection="1">
      <alignment horizontal="left" vertical="top" wrapText="1"/>
      <protection locked="0"/>
    </xf>
    <xf numFmtId="0" fontId="69" fillId="0" borderId="4" xfId="6" applyFont="1" applyBorder="1" applyAlignment="1" applyProtection="1">
      <alignment horizontal="left" vertical="top" wrapText="1"/>
      <protection locked="0"/>
    </xf>
    <xf numFmtId="0" fontId="69" fillId="27" borderId="0" xfId="6" applyFont="1" applyFill="1" applyAlignment="1" applyProtection="1">
      <alignment horizontal="left" vertical="center" shrinkToFit="1"/>
      <protection locked="0"/>
    </xf>
    <xf numFmtId="14" fontId="69" fillId="0" borderId="6" xfId="6" applyNumberFormat="1" applyFont="1" applyBorder="1" applyAlignment="1">
      <alignment horizontal="center"/>
    </xf>
    <xf numFmtId="0" fontId="69" fillId="0" borderId="8" xfId="6" applyFont="1" applyBorder="1" applyAlignment="1">
      <alignment horizontal="center"/>
    </xf>
    <xf numFmtId="0" fontId="69" fillId="30" borderId="93" xfId="6" applyFont="1" applyFill="1" applyBorder="1" applyAlignment="1" applyProtection="1">
      <alignment horizontal="left" vertical="center"/>
      <protection locked="0"/>
    </xf>
    <xf numFmtId="176" fontId="69" fillId="27" borderId="0" xfId="6" applyNumberFormat="1" applyFont="1" applyFill="1" applyAlignment="1" applyProtection="1">
      <alignment horizontal="center" vertical="center"/>
      <protection locked="0"/>
    </xf>
    <xf numFmtId="49" fontId="69" fillId="0" borderId="0" xfId="6" applyNumberFormat="1" applyFont="1" applyAlignment="1" applyProtection="1">
      <alignment horizontal="center" vertical="center"/>
      <protection locked="0"/>
    </xf>
    <xf numFmtId="0" fontId="69" fillId="30" borderId="93" xfId="6" applyFont="1" applyFill="1" applyBorder="1" applyAlignment="1">
      <alignment horizontal="justify" vertical="center"/>
    </xf>
    <xf numFmtId="0" fontId="69" fillId="30" borderId="93" xfId="6" applyFont="1" applyFill="1" applyBorder="1" applyAlignment="1">
      <alignment vertical="center"/>
    </xf>
    <xf numFmtId="0" fontId="69" fillId="30" borderId="93" xfId="6" applyFont="1" applyFill="1" applyBorder="1" applyAlignment="1">
      <alignment horizontal="center" vertical="center"/>
    </xf>
    <xf numFmtId="186" fontId="69" fillId="28" borderId="4" xfId="6" applyNumberFormat="1" applyFont="1" applyFill="1" applyBorder="1" applyAlignment="1" applyProtection="1">
      <alignment horizontal="center" vertical="center"/>
      <protection locked="0"/>
    </xf>
    <xf numFmtId="176" fontId="69" fillId="0" borderId="0" xfId="6" applyNumberFormat="1" applyFont="1" applyAlignment="1" applyProtection="1">
      <alignment horizontal="center" vertical="center"/>
      <protection locked="0"/>
    </xf>
    <xf numFmtId="176" fontId="71" fillId="0" borderId="0" xfId="6" applyNumberFormat="1" applyFont="1" applyAlignment="1">
      <alignment horizontal="center" vertical="center"/>
    </xf>
    <xf numFmtId="176" fontId="69" fillId="0" borderId="4" xfId="6" applyNumberFormat="1" applyFont="1" applyBorder="1" applyAlignment="1" applyProtection="1">
      <alignment horizontal="center" vertical="center"/>
      <protection locked="0"/>
    </xf>
    <xf numFmtId="176" fontId="71" fillId="0" borderId="4" xfId="6" applyNumberFormat="1" applyFont="1" applyBorder="1" applyAlignment="1">
      <alignment horizontal="center" vertical="center"/>
    </xf>
    <xf numFmtId="49" fontId="69" fillId="0" borderId="96" xfId="6" applyNumberFormat="1" applyFont="1" applyBorder="1" applyAlignment="1" applyProtection="1">
      <alignment horizontal="center" vertical="center"/>
      <protection locked="0"/>
    </xf>
    <xf numFmtId="49" fontId="69" fillId="0" borderId="96" xfId="6" applyNumberFormat="1" applyFont="1" applyBorder="1" applyAlignment="1">
      <alignment horizontal="center" vertical="center"/>
    </xf>
    <xf numFmtId="49" fontId="69" fillId="27" borderId="96" xfId="6" applyNumberFormat="1" applyFont="1" applyFill="1" applyBorder="1" applyAlignment="1" applyProtection="1">
      <alignment horizontal="left" vertical="center" shrinkToFit="1"/>
      <protection locked="0"/>
    </xf>
    <xf numFmtId="49" fontId="69" fillId="30" borderId="96" xfId="6" applyNumberFormat="1" applyFont="1" applyFill="1" applyBorder="1" applyAlignment="1">
      <alignment vertical="center"/>
    </xf>
    <xf numFmtId="49" fontId="69" fillId="0" borderId="96" xfId="6" applyNumberFormat="1" applyFont="1" applyBorder="1" applyAlignment="1">
      <alignment horizontal="left" vertical="center"/>
    </xf>
    <xf numFmtId="186" fontId="69" fillId="30" borderId="4" xfId="6" applyNumberFormat="1" applyFont="1" applyFill="1" applyBorder="1" applyAlignment="1" applyProtection="1">
      <alignment horizontal="center" vertical="center"/>
      <protection locked="0"/>
    </xf>
    <xf numFmtId="186" fontId="69" fillId="0" borderId="0" xfId="6" applyNumberFormat="1" applyFont="1" applyAlignment="1" applyProtection="1">
      <alignment horizontal="center" vertical="center"/>
      <protection locked="0"/>
    </xf>
    <xf numFmtId="49" fontId="69" fillId="30" borderId="0" xfId="6" applyNumberFormat="1" applyFont="1" applyFill="1" applyAlignment="1">
      <alignment horizontal="left" vertical="center"/>
    </xf>
    <xf numFmtId="49" fontId="69" fillId="30" borderId="0" xfId="6" applyNumberFormat="1" applyFont="1" applyFill="1" applyAlignment="1">
      <alignment vertical="center"/>
    </xf>
    <xf numFmtId="49" fontId="77" fillId="30" borderId="0" xfId="6" applyNumberFormat="1" applyFont="1" applyFill="1" applyAlignment="1">
      <alignment vertical="center"/>
    </xf>
    <xf numFmtId="49" fontId="69" fillId="27" borderId="0" xfId="6" applyNumberFormat="1" applyFont="1" applyFill="1" applyAlignment="1" applyProtection="1">
      <alignment horizontal="center" vertical="center" shrinkToFit="1"/>
      <protection locked="0"/>
    </xf>
    <xf numFmtId="49" fontId="77" fillId="30" borderId="0" xfId="6" applyNumberFormat="1" applyFont="1" applyFill="1" applyAlignment="1">
      <alignment horizontal="left" vertical="center" wrapText="1"/>
    </xf>
    <xf numFmtId="49" fontId="77" fillId="0" borderId="0" xfId="6" applyNumberFormat="1" applyFont="1" applyAlignment="1">
      <alignment horizontal="center" vertical="center"/>
    </xf>
    <xf numFmtId="49" fontId="69" fillId="30" borderId="93" xfId="6" applyNumberFormat="1" applyFont="1" applyFill="1" applyBorder="1" applyAlignment="1">
      <alignment vertical="center"/>
    </xf>
    <xf numFmtId="49" fontId="69" fillId="30" borderId="93" xfId="6" applyNumberFormat="1" applyFont="1" applyFill="1" applyBorder="1" applyAlignment="1">
      <alignment horizontal="left" vertical="center"/>
    </xf>
    <xf numFmtId="49" fontId="69" fillId="0" borderId="93" xfId="6" applyNumberFormat="1" applyFont="1" applyBorder="1" applyAlignment="1" applyProtection="1">
      <alignment horizontal="left" vertical="center" shrinkToFit="1"/>
      <protection locked="0"/>
    </xf>
    <xf numFmtId="49" fontId="69" fillId="0" borderId="4" xfId="6" applyNumberFormat="1" applyFont="1" applyBorder="1" applyAlignment="1" applyProtection="1">
      <alignment horizontal="left" vertical="center" shrinkToFit="1"/>
      <protection locked="0"/>
    </xf>
    <xf numFmtId="49" fontId="69" fillId="0" borderId="96" xfId="6" applyNumberFormat="1" applyFont="1" applyBorder="1" applyAlignment="1" applyProtection="1">
      <alignment horizontal="center" vertical="center" shrinkToFit="1"/>
      <protection locked="0"/>
    </xf>
    <xf numFmtId="49" fontId="69" fillId="0" borderId="4" xfId="6" applyNumberFormat="1" applyFont="1" applyBorder="1" applyAlignment="1" applyProtection="1">
      <alignment horizontal="center" vertical="center"/>
      <protection locked="0"/>
    </xf>
    <xf numFmtId="49" fontId="69" fillId="0" borderId="4" xfId="6" applyNumberFormat="1" applyFont="1" applyBorder="1" applyAlignment="1" applyProtection="1">
      <alignment horizontal="center" vertical="center" shrinkToFit="1"/>
      <protection locked="0"/>
    </xf>
    <xf numFmtId="49" fontId="69" fillId="30" borderId="0" xfId="6" applyNumberFormat="1" applyFont="1" applyFill="1" applyAlignment="1">
      <alignment horizontal="justify" vertical="center" wrapText="1"/>
    </xf>
    <xf numFmtId="49" fontId="69" fillId="0" borderId="93" xfId="6" applyNumberFormat="1" applyFont="1" applyBorder="1" applyAlignment="1" applyProtection="1">
      <alignment horizontal="center" vertical="center" shrinkToFit="1"/>
      <protection locked="0"/>
    </xf>
    <xf numFmtId="49" fontId="69" fillId="0" borderId="93" xfId="6" applyNumberFormat="1" applyFont="1" applyBorder="1" applyAlignment="1">
      <alignment horizontal="left" vertical="center"/>
    </xf>
    <xf numFmtId="49" fontId="69" fillId="0" borderId="4" xfId="6" applyNumberFormat="1" applyFont="1" applyBorder="1" applyAlignment="1" applyProtection="1">
      <alignment horizontal="left" vertical="center" wrapText="1"/>
      <protection locked="0"/>
    </xf>
    <xf numFmtId="49" fontId="77" fillId="0" borderId="4" xfId="6" applyNumberFormat="1" applyFont="1" applyBorder="1" applyAlignment="1" applyProtection="1">
      <alignment horizontal="left" vertical="center" wrapText="1"/>
      <protection locked="0"/>
    </xf>
    <xf numFmtId="185" fontId="69" fillId="0" borderId="4" xfId="6" applyNumberFormat="1" applyFont="1" applyBorder="1" applyAlignment="1" applyProtection="1">
      <alignment horizontal="center" vertical="center" shrinkToFit="1"/>
      <protection locked="0"/>
    </xf>
    <xf numFmtId="49" fontId="77" fillId="0" borderId="93" xfId="6" applyNumberFormat="1" applyFont="1" applyBorder="1" applyAlignment="1" applyProtection="1">
      <alignment horizontal="left" vertical="center"/>
      <protection locked="0"/>
    </xf>
    <xf numFmtId="49" fontId="69" fillId="0" borderId="0" xfId="6" applyNumberFormat="1" applyFont="1" applyAlignment="1" applyProtection="1">
      <alignment horizontal="left" vertical="center" wrapText="1"/>
      <protection locked="0"/>
    </xf>
    <xf numFmtId="49" fontId="77" fillId="0" borderId="0" xfId="6" applyNumberFormat="1" applyFont="1" applyAlignment="1" applyProtection="1">
      <alignment horizontal="left" vertical="center" wrapText="1"/>
      <protection locked="0"/>
    </xf>
    <xf numFmtId="49" fontId="69" fillId="30" borderId="96" xfId="6" applyNumberFormat="1" applyFont="1" applyFill="1" applyBorder="1" applyAlignment="1">
      <alignment horizontal="center" vertical="center"/>
    </xf>
    <xf numFmtId="49" fontId="69" fillId="30" borderId="4" xfId="6" applyNumberFormat="1" applyFont="1" applyFill="1" applyBorder="1" applyAlignment="1">
      <alignment vertical="center" wrapText="1"/>
    </xf>
    <xf numFmtId="49" fontId="69" fillId="30" borderId="4" xfId="6" applyNumberFormat="1" applyFont="1" applyFill="1" applyBorder="1" applyAlignment="1">
      <alignment vertical="center"/>
    </xf>
    <xf numFmtId="0" fontId="69" fillId="32" borderId="4" xfId="6" applyFont="1" applyFill="1" applyBorder="1" applyAlignment="1">
      <alignment horizontal="left" vertical="center"/>
    </xf>
    <xf numFmtId="0" fontId="69" fillId="30" borderId="93" xfId="6" applyFont="1" applyFill="1" applyBorder="1" applyAlignment="1">
      <alignment horizontal="left" vertical="center"/>
    </xf>
    <xf numFmtId="0" fontId="69" fillId="0" borderId="0" xfId="6" applyFont="1" applyAlignment="1">
      <alignment horizontal="left" vertical="center"/>
    </xf>
    <xf numFmtId="0" fontId="69" fillId="32" borderId="0" xfId="6" applyFont="1" applyFill="1" applyAlignment="1">
      <alignment horizontal="left" vertical="center"/>
    </xf>
    <xf numFmtId="0" fontId="69" fillId="32" borderId="96" xfId="6" applyFont="1" applyFill="1" applyBorder="1" applyAlignment="1">
      <alignment horizontal="center" vertical="center"/>
    </xf>
    <xf numFmtId="185" fontId="69" fillId="32" borderId="96" xfId="6" applyNumberFormat="1" applyFont="1" applyFill="1" applyBorder="1" applyAlignment="1">
      <alignment horizontal="center" vertical="center"/>
    </xf>
    <xf numFmtId="187" fontId="69" fillId="32" borderId="0" xfId="6" applyNumberFormat="1" applyFont="1" applyFill="1" applyAlignment="1">
      <alignment horizontal="center" vertical="center"/>
    </xf>
    <xf numFmtId="0" fontId="69" fillId="32" borderId="0" xfId="6" applyFont="1" applyFill="1" applyAlignment="1">
      <alignment horizontal="center" vertical="center"/>
    </xf>
    <xf numFmtId="49" fontId="69" fillId="32" borderId="0" xfId="6" applyNumberFormat="1" applyFont="1" applyFill="1" applyAlignment="1" applyProtection="1">
      <alignment horizontal="center" vertical="center"/>
      <protection locked="0"/>
    </xf>
    <xf numFmtId="0" fontId="77" fillId="0" borderId="0" xfId="6" applyFont="1" applyAlignment="1" applyProtection="1">
      <alignment vertical="center" shrinkToFit="1"/>
      <protection locked="0"/>
    </xf>
    <xf numFmtId="0" fontId="69" fillId="28" borderId="0" xfId="11" applyFont="1" applyFill="1" applyAlignment="1" applyProtection="1">
      <alignment horizontal="left" vertical="center"/>
      <protection locked="0"/>
    </xf>
    <xf numFmtId="183" fontId="69" fillId="28" borderId="0" xfId="11" applyNumberFormat="1" applyFont="1" applyFill="1" applyAlignment="1" applyProtection="1">
      <alignment horizontal="center" vertical="center"/>
      <protection locked="0"/>
    </xf>
    <xf numFmtId="0" fontId="69" fillId="28" borderId="0" xfId="11" applyFont="1" applyFill="1" applyAlignment="1" applyProtection="1">
      <alignment horizontal="left" vertical="center" shrinkToFit="1"/>
      <protection locked="0"/>
    </xf>
    <xf numFmtId="0" fontId="69" fillId="28" borderId="4" xfId="11" applyFont="1" applyFill="1" applyBorder="1" applyAlignment="1" applyProtection="1">
      <alignment horizontal="left" vertical="center"/>
      <protection locked="0"/>
    </xf>
    <xf numFmtId="0" fontId="69" fillId="28" borderId="0" xfId="11" applyFont="1" applyFill="1" applyAlignment="1" applyProtection="1">
      <alignment horizontal="center" vertical="center" shrinkToFit="1"/>
      <protection locked="0"/>
    </xf>
    <xf numFmtId="0" fontId="69" fillId="28" borderId="0" xfId="11" applyFont="1" applyFill="1" applyAlignment="1">
      <alignment horizontal="center" vertical="center"/>
    </xf>
    <xf numFmtId="0" fontId="69" fillId="28" borderId="0" xfId="11" applyFont="1" applyFill="1" applyProtection="1">
      <alignment vertical="center"/>
      <protection locked="0"/>
    </xf>
    <xf numFmtId="0" fontId="69" fillId="28" borderId="0" xfId="11" applyFont="1" applyFill="1" applyAlignment="1" applyProtection="1">
      <alignment horizontal="center" vertical="center"/>
      <protection locked="0"/>
    </xf>
    <xf numFmtId="0" fontId="69" fillId="28" borderId="0" xfId="11" applyFont="1" applyFill="1" applyAlignment="1" applyProtection="1">
      <alignment vertical="center" shrinkToFit="1"/>
      <protection locked="0"/>
    </xf>
    <xf numFmtId="0" fontId="71" fillId="28" borderId="0" xfId="11" applyFont="1" applyFill="1" applyAlignment="1" applyProtection="1">
      <alignment horizontal="center" vertical="center"/>
      <protection locked="0"/>
    </xf>
    <xf numFmtId="49" fontId="69" fillId="28" borderId="0" xfId="11" applyNumberFormat="1" applyFont="1" applyFill="1" applyAlignment="1" applyProtection="1">
      <alignment horizontal="left" vertical="center"/>
      <protection locked="0"/>
    </xf>
    <xf numFmtId="49" fontId="74" fillId="30" borderId="0" xfId="11" applyNumberFormat="1" applyFont="1" applyFill="1" applyAlignment="1">
      <alignment horizontal="left" vertical="center"/>
    </xf>
    <xf numFmtId="49" fontId="74" fillId="30" borderId="0" xfId="11" applyNumberFormat="1" applyFont="1" applyFill="1">
      <alignment vertical="center"/>
    </xf>
    <xf numFmtId="49" fontId="69" fillId="30" borderId="98" xfId="11" applyNumberFormat="1" applyFont="1" applyFill="1" applyBorder="1" applyAlignment="1">
      <alignment vertical="distributed" textRotation="255" shrinkToFit="1"/>
    </xf>
    <xf numFmtId="49" fontId="69" fillId="30" borderId="23" xfId="11" applyNumberFormat="1" applyFont="1" applyFill="1" applyBorder="1" applyAlignment="1">
      <alignment vertical="distributed" textRotation="255" shrinkToFit="1"/>
    </xf>
    <xf numFmtId="49" fontId="69" fillId="30" borderId="24" xfId="11" applyNumberFormat="1" applyFont="1" applyFill="1" applyBorder="1" applyAlignment="1">
      <alignment vertical="distributed" textRotation="255" shrinkToFit="1"/>
    </xf>
    <xf numFmtId="49" fontId="69" fillId="30" borderId="95" xfId="11" applyNumberFormat="1" applyFont="1" applyFill="1" applyBorder="1" applyAlignment="1">
      <alignment horizontal="center" vertical="center" shrinkToFit="1"/>
    </xf>
    <xf numFmtId="49" fontId="69" fillId="30" borderId="96" xfId="11" applyNumberFormat="1" applyFont="1" applyFill="1" applyBorder="1" applyAlignment="1">
      <alignment horizontal="center" vertical="center" shrinkToFit="1"/>
    </xf>
    <xf numFmtId="49" fontId="69" fillId="30" borderId="97" xfId="11" applyNumberFormat="1" applyFont="1" applyFill="1" applyBorder="1" applyAlignment="1">
      <alignment horizontal="center" vertical="center" shrinkToFit="1"/>
    </xf>
    <xf numFmtId="49" fontId="69" fillId="30" borderId="95" xfId="11" applyNumberFormat="1" applyFont="1" applyFill="1" applyBorder="1" applyAlignment="1">
      <alignment horizontal="center" vertical="center"/>
    </xf>
    <xf numFmtId="49" fontId="69" fillId="30" borderId="96" xfId="11" applyNumberFormat="1" applyFont="1" applyFill="1" applyBorder="1" applyAlignment="1">
      <alignment horizontal="center" vertical="center"/>
    </xf>
    <xf numFmtId="49" fontId="69" fillId="30" borderId="97" xfId="11" applyNumberFormat="1" applyFont="1" applyFill="1" applyBorder="1" applyAlignment="1">
      <alignment horizontal="center" vertical="center"/>
    </xf>
    <xf numFmtId="49" fontId="69" fillId="30" borderId="92" xfId="11" applyNumberFormat="1" applyFont="1" applyFill="1" applyBorder="1" applyAlignment="1">
      <alignment horizontal="center" vertical="center"/>
    </xf>
    <xf numFmtId="49" fontId="69" fillId="30" borderId="93" xfId="11" applyNumberFormat="1" applyFont="1" applyFill="1" applyBorder="1" applyAlignment="1">
      <alignment horizontal="center" vertical="center"/>
    </xf>
    <xf numFmtId="49" fontId="69" fillId="30" borderId="94" xfId="11" applyNumberFormat="1" applyFont="1" applyFill="1" applyBorder="1" applyAlignment="1">
      <alignment horizontal="center" vertical="center"/>
    </xf>
    <xf numFmtId="49" fontId="69" fillId="30" borderId="31" xfId="11" applyNumberFormat="1" applyFont="1" applyFill="1" applyBorder="1" applyAlignment="1">
      <alignment horizontal="center" vertical="center"/>
    </xf>
    <xf numFmtId="49" fontId="69" fillId="30" borderId="0" xfId="11" applyNumberFormat="1" applyFont="1" applyFill="1" applyAlignment="1">
      <alignment horizontal="center" vertical="center"/>
    </xf>
    <xf numFmtId="49" fontId="69" fillId="30" borderId="32" xfId="11" applyNumberFormat="1" applyFont="1" applyFill="1" applyBorder="1" applyAlignment="1">
      <alignment horizontal="center" vertical="center"/>
    </xf>
    <xf numFmtId="49" fontId="69" fillId="30" borderId="33" xfId="11" applyNumberFormat="1" applyFont="1" applyFill="1" applyBorder="1" applyAlignment="1">
      <alignment horizontal="center" vertical="center"/>
    </xf>
    <xf numFmtId="49" fontId="69" fillId="30" borderId="4" xfId="11" applyNumberFormat="1" applyFont="1" applyFill="1" applyBorder="1" applyAlignment="1">
      <alignment horizontal="center" vertical="center"/>
    </xf>
    <xf numFmtId="49" fontId="69" fillId="30" borderId="34" xfId="11" applyNumberFormat="1" applyFont="1" applyFill="1" applyBorder="1" applyAlignment="1">
      <alignment horizontal="center" vertical="center"/>
    </xf>
    <xf numFmtId="0" fontId="90" fillId="30" borderId="92" xfId="11" applyFont="1" applyFill="1" applyBorder="1" applyAlignment="1">
      <alignment horizontal="center" vertical="center"/>
    </xf>
    <xf numFmtId="0" fontId="90" fillId="30" borderId="93" xfId="11" applyFont="1" applyFill="1" applyBorder="1" applyAlignment="1">
      <alignment horizontal="center" vertical="center"/>
    </xf>
    <xf numFmtId="0" fontId="90" fillId="30" borderId="94" xfId="11" applyFont="1" applyFill="1" applyBorder="1" applyAlignment="1">
      <alignment horizontal="center" vertical="center"/>
    </xf>
    <xf numFmtId="0" fontId="90" fillId="30" borderId="33" xfId="11" applyFont="1" applyFill="1" applyBorder="1" applyAlignment="1">
      <alignment horizontal="center" vertical="center"/>
    </xf>
    <xf numFmtId="0" fontId="90" fillId="30" borderId="4" xfId="11" applyFont="1" applyFill="1" applyBorder="1" applyAlignment="1">
      <alignment horizontal="center" vertical="center"/>
    </xf>
    <xf numFmtId="0" fontId="90" fillId="30" borderId="34" xfId="11" applyFont="1" applyFill="1" applyBorder="1" applyAlignment="1">
      <alignment horizontal="center" vertical="center"/>
    </xf>
    <xf numFmtId="0" fontId="77" fillId="30" borderId="92" xfId="11" applyFont="1" applyFill="1" applyBorder="1" applyAlignment="1">
      <alignment horizontal="center" vertical="center" shrinkToFit="1"/>
    </xf>
    <xf numFmtId="0" fontId="77" fillId="30" borderId="93" xfId="11" applyFont="1" applyFill="1" applyBorder="1" applyAlignment="1">
      <alignment horizontal="center" vertical="center" shrinkToFit="1"/>
    </xf>
    <xf numFmtId="0" fontId="77" fillId="30" borderId="94" xfId="11" applyFont="1" applyFill="1" applyBorder="1" applyAlignment="1">
      <alignment horizontal="center" vertical="center" shrinkToFit="1"/>
    </xf>
    <xf numFmtId="0" fontId="77" fillId="30" borderId="33" xfId="11" applyFont="1" applyFill="1" applyBorder="1" applyAlignment="1">
      <alignment horizontal="center" vertical="center" shrinkToFit="1"/>
    </xf>
    <xf numFmtId="0" fontId="77" fillId="30" borderId="4" xfId="11" applyFont="1" applyFill="1" applyBorder="1" applyAlignment="1">
      <alignment horizontal="center" vertical="center" shrinkToFit="1"/>
    </xf>
    <xf numFmtId="0" fontId="77" fillId="30" borderId="34" xfId="11" applyFont="1" applyFill="1" applyBorder="1" applyAlignment="1">
      <alignment horizontal="center" vertical="center" shrinkToFit="1"/>
    </xf>
    <xf numFmtId="49" fontId="77" fillId="30" borderId="0" xfId="11" applyNumberFormat="1" applyFont="1" applyFill="1" applyAlignment="1">
      <alignment horizontal="center" vertical="center"/>
    </xf>
    <xf numFmtId="49" fontId="69" fillId="30" borderId="0" xfId="11" applyNumberFormat="1" applyFont="1" applyFill="1" applyAlignment="1">
      <alignment horizontal="justify" vertical="center" wrapText="1"/>
    </xf>
    <xf numFmtId="49" fontId="69" fillId="30" borderId="0" xfId="11" applyNumberFormat="1" applyFont="1" applyFill="1">
      <alignment vertical="center"/>
    </xf>
    <xf numFmtId="0" fontId="69" fillId="28" borderId="93" xfId="11" applyFont="1" applyFill="1" applyBorder="1" applyAlignment="1" applyProtection="1">
      <alignment vertical="center" shrinkToFit="1"/>
      <protection locked="0"/>
    </xf>
    <xf numFmtId="0" fontId="69" fillId="28" borderId="0" xfId="12" applyFont="1" applyFill="1" applyAlignment="1" applyProtection="1">
      <alignment horizontal="left" vertical="center" shrinkToFit="1"/>
      <protection locked="0"/>
    </xf>
    <xf numFmtId="0" fontId="69" fillId="28" borderId="4" xfId="12" applyFont="1" applyFill="1" applyBorder="1" applyAlignment="1" applyProtection="1">
      <alignment horizontal="left" vertical="center"/>
      <protection locked="0"/>
    </xf>
    <xf numFmtId="0" fontId="69" fillId="28" borderId="0" xfId="12" applyFont="1" applyFill="1" applyAlignment="1">
      <alignment horizontal="left" vertical="center"/>
    </xf>
    <xf numFmtId="183" fontId="69" fillId="28" borderId="0" xfId="12" applyNumberFormat="1" applyFont="1" applyFill="1" applyAlignment="1" applyProtection="1">
      <alignment horizontal="center" vertical="center"/>
      <protection locked="0"/>
    </xf>
    <xf numFmtId="0" fontId="71" fillId="28" borderId="0" xfId="12" applyFont="1" applyFill="1" applyAlignment="1">
      <alignment horizontal="center" vertical="center"/>
    </xf>
    <xf numFmtId="0" fontId="69" fillId="28" borderId="0" xfId="12" applyFont="1" applyFill="1" applyAlignment="1" applyProtection="1">
      <alignment horizontal="left" vertical="center"/>
      <protection locked="0"/>
    </xf>
    <xf numFmtId="0" fontId="69" fillId="28" borderId="0" xfId="12" applyFont="1" applyFill="1" applyAlignment="1" applyProtection="1">
      <alignment horizontal="left" vertical="top" wrapText="1"/>
      <protection locked="0"/>
    </xf>
    <xf numFmtId="0" fontId="69" fillId="28" borderId="4" xfId="12" applyFont="1" applyFill="1" applyBorder="1" applyAlignment="1" applyProtection="1">
      <alignment horizontal="left" vertical="top" wrapText="1"/>
      <protection locked="0"/>
    </xf>
    <xf numFmtId="0" fontId="71" fillId="28" borderId="0" xfId="12" applyFont="1" applyFill="1" applyAlignment="1" applyProtection="1">
      <alignment horizontal="center" vertical="center"/>
      <protection locked="0"/>
    </xf>
    <xf numFmtId="0" fontId="69" fillId="28" borderId="0" xfId="12" applyFont="1" applyFill="1" applyAlignment="1" applyProtection="1">
      <alignment horizontal="center" vertical="center" shrinkToFit="1"/>
      <protection locked="0"/>
    </xf>
    <xf numFmtId="0" fontId="69" fillId="28" borderId="0" xfId="12" applyFont="1" applyFill="1" applyAlignment="1">
      <alignment horizontal="center" vertical="center"/>
    </xf>
    <xf numFmtId="0" fontId="69" fillId="28" borderId="0" xfId="12" applyFont="1" applyFill="1" applyAlignment="1" applyProtection="1">
      <alignment horizontal="center" vertical="center"/>
      <protection locked="0"/>
    </xf>
    <xf numFmtId="0" fontId="69" fillId="28" borderId="4" xfId="11" applyFont="1" applyFill="1" applyBorder="1" applyAlignment="1" applyProtection="1">
      <alignment horizontal="center" vertical="center"/>
      <protection locked="0"/>
    </xf>
    <xf numFmtId="0" fontId="69" fillId="28" borderId="93" xfId="11" applyFont="1" applyFill="1" applyBorder="1" applyAlignment="1" applyProtection="1">
      <alignment horizontal="left" vertical="center"/>
      <protection locked="0"/>
    </xf>
    <xf numFmtId="186" fontId="69" fillId="28" borderId="0" xfId="11" applyNumberFormat="1" applyFont="1" applyFill="1" applyAlignment="1" applyProtection="1">
      <alignment horizontal="center" vertical="center" shrinkToFit="1"/>
      <protection locked="0"/>
    </xf>
    <xf numFmtId="186" fontId="69" fillId="28" borderId="0" xfId="11" applyNumberFormat="1" applyFont="1" applyFill="1" applyAlignment="1" applyProtection="1">
      <alignment horizontal="center" vertical="center"/>
      <protection locked="0"/>
    </xf>
    <xf numFmtId="186" fontId="69" fillId="28" borderId="4" xfId="11" applyNumberFormat="1" applyFont="1" applyFill="1" applyBorder="1" applyAlignment="1" applyProtection="1">
      <alignment horizontal="center" vertical="center"/>
      <protection locked="0"/>
    </xf>
    <xf numFmtId="49" fontId="83" fillId="28" borderId="0" xfId="11" applyNumberFormat="1" applyFont="1" applyFill="1" applyAlignment="1">
      <alignment horizontal="left" vertical="center"/>
    </xf>
    <xf numFmtId="0" fontId="69" fillId="28" borderId="4" xfId="11" applyFont="1" applyFill="1" applyBorder="1" applyAlignment="1" applyProtection="1">
      <alignment horizontal="left" vertical="center" shrinkToFit="1"/>
      <protection locked="0"/>
    </xf>
    <xf numFmtId="49" fontId="69" fillId="28" borderId="96" xfId="11" applyNumberFormat="1" applyFont="1" applyFill="1" applyBorder="1" applyAlignment="1" applyProtection="1">
      <alignment horizontal="center" vertical="center" shrinkToFit="1"/>
      <protection locked="0"/>
    </xf>
    <xf numFmtId="0" fontId="69" fillId="28" borderId="96" xfId="11" applyFont="1" applyFill="1" applyBorder="1" applyAlignment="1" applyProtection="1">
      <alignment horizontal="center" vertical="center" shrinkToFit="1"/>
      <protection locked="0"/>
    </xf>
    <xf numFmtId="49" fontId="69" fillId="28" borderId="96" xfId="11" applyNumberFormat="1" applyFont="1" applyFill="1" applyBorder="1" applyAlignment="1" applyProtection="1">
      <alignment horizontal="left" vertical="center"/>
      <protection locked="0"/>
    </xf>
    <xf numFmtId="0" fontId="69" fillId="28" borderId="96" xfId="11" applyFont="1" applyFill="1" applyBorder="1" applyAlignment="1" applyProtection="1">
      <alignment horizontal="left" vertical="center"/>
      <protection locked="0"/>
    </xf>
    <xf numFmtId="49" fontId="69" fillId="28" borderId="0" xfId="11" applyNumberFormat="1" applyFont="1" applyFill="1">
      <alignment vertical="center"/>
    </xf>
    <xf numFmtId="186" fontId="69" fillId="28" borderId="0" xfId="11" applyNumberFormat="1" applyFont="1" applyFill="1" applyAlignment="1" applyProtection="1">
      <alignment vertical="center" shrinkToFit="1"/>
      <protection locked="0"/>
    </xf>
    <xf numFmtId="0" fontId="69" fillId="28" borderId="4" xfId="11" applyFont="1" applyFill="1" applyBorder="1" applyAlignment="1">
      <alignment horizontal="left" vertical="center"/>
    </xf>
    <xf numFmtId="184" fontId="69" fillId="28" borderId="0" xfId="11" applyNumberFormat="1" applyFont="1" applyFill="1" applyAlignment="1" applyProtection="1">
      <alignment horizontal="center" vertical="center"/>
      <protection locked="0"/>
    </xf>
    <xf numFmtId="184" fontId="69" fillId="28" borderId="4" xfId="11" applyNumberFormat="1" applyFont="1" applyFill="1" applyBorder="1" applyAlignment="1" applyProtection="1">
      <alignment horizontal="center" vertical="center"/>
      <protection locked="0"/>
    </xf>
    <xf numFmtId="0" fontId="69" fillId="28" borderId="93" xfId="11" applyFont="1" applyFill="1" applyBorder="1" applyAlignment="1" applyProtection="1">
      <alignment horizontal="left" vertical="center" shrinkToFit="1"/>
      <protection locked="0"/>
    </xf>
    <xf numFmtId="49" fontId="69" fillId="30" borderId="0" xfId="11" applyNumberFormat="1" applyFont="1" applyFill="1" applyAlignment="1">
      <alignment horizontal="left" vertical="center"/>
    </xf>
    <xf numFmtId="0" fontId="69" fillId="28" borderId="96" xfId="11" applyFont="1" applyFill="1" applyBorder="1" applyAlignment="1" applyProtection="1">
      <alignment horizontal="left" vertical="center" shrinkToFit="1"/>
      <protection locked="0"/>
    </xf>
    <xf numFmtId="0" fontId="69" fillId="28" borderId="96" xfId="11" applyFont="1" applyFill="1" applyBorder="1" applyAlignment="1" applyProtection="1">
      <alignment vertical="center" shrinkToFit="1"/>
      <protection locked="0"/>
    </xf>
    <xf numFmtId="0" fontId="71" fillId="30" borderId="0" xfId="11" applyFont="1" applyFill="1" applyAlignment="1">
      <alignment horizontal="left" vertical="center" wrapText="1"/>
    </xf>
    <xf numFmtId="0" fontId="69" fillId="28" borderId="0" xfId="11" applyFont="1" applyFill="1" applyAlignment="1">
      <alignment horizontal="left" vertical="top" wrapText="1"/>
    </xf>
    <xf numFmtId="0" fontId="69" fillId="28" borderId="4" xfId="11" applyFont="1" applyFill="1" applyBorder="1" applyAlignment="1">
      <alignment horizontal="left" vertical="top" wrapText="1"/>
    </xf>
    <xf numFmtId="49" fontId="69" fillId="28" borderId="0" xfId="11" applyNumberFormat="1" applyFont="1" applyFill="1" applyAlignment="1">
      <alignment horizontal="right" vertical="center"/>
    </xf>
    <xf numFmtId="0" fontId="83" fillId="28" borderId="0" xfId="11" applyFont="1" applyFill="1" applyAlignment="1" applyProtection="1">
      <alignment horizontal="left" vertical="center"/>
      <protection locked="0"/>
    </xf>
    <xf numFmtId="49" fontId="69" fillId="28" borderId="4" xfId="11" applyNumberFormat="1" applyFont="1" applyFill="1" applyBorder="1" applyAlignment="1">
      <alignment horizontal="right" vertical="center"/>
    </xf>
    <xf numFmtId="49" fontId="69" fillId="28" borderId="0" xfId="11" applyNumberFormat="1" applyFont="1" applyFill="1" applyAlignment="1">
      <alignment horizontal="center" vertical="center"/>
    </xf>
    <xf numFmtId="49" fontId="69" fillId="28" borderId="93" xfId="11" applyNumberFormat="1" applyFont="1" applyFill="1" applyBorder="1">
      <alignment vertical="center"/>
    </xf>
    <xf numFmtId="0" fontId="69" fillId="28" borderId="0" xfId="11" applyFont="1" applyFill="1" applyAlignment="1" applyProtection="1">
      <alignment horizontal="left" vertical="top" wrapText="1"/>
      <protection locked="0"/>
    </xf>
    <xf numFmtId="49" fontId="69" fillId="28" borderId="96" xfId="11" applyNumberFormat="1" applyFont="1" applyFill="1" applyBorder="1">
      <alignment vertical="center"/>
    </xf>
    <xf numFmtId="49" fontId="69" fillId="28" borderId="96" xfId="11" applyNumberFormat="1" applyFont="1" applyFill="1" applyBorder="1" applyAlignment="1">
      <alignment horizontal="right" vertical="center"/>
    </xf>
    <xf numFmtId="49" fontId="69" fillId="28" borderId="93" xfId="11" applyNumberFormat="1" applyFont="1" applyFill="1" applyBorder="1" applyAlignment="1">
      <alignment horizontal="center" vertical="center"/>
    </xf>
    <xf numFmtId="187" fontId="69" fillId="28" borderId="0" xfId="11" applyNumberFormat="1" applyFont="1" applyFill="1" applyAlignment="1" applyProtection="1">
      <alignment horizontal="center" vertical="center"/>
      <protection locked="0"/>
    </xf>
    <xf numFmtId="187" fontId="69" fillId="28" borderId="0" xfId="11" applyNumberFormat="1" applyFont="1" applyFill="1" applyAlignment="1" applyProtection="1">
      <alignment horizontal="center" vertical="center" shrinkToFit="1"/>
      <protection locked="0"/>
    </xf>
    <xf numFmtId="0" fontId="69" fillId="30" borderId="0" xfId="11" applyFont="1" applyFill="1" applyAlignment="1">
      <alignment vertical="center" wrapText="1"/>
    </xf>
    <xf numFmtId="0" fontId="69" fillId="30" borderId="0" xfId="11" applyFont="1" applyFill="1" applyAlignment="1">
      <alignment horizontal="center" vertical="center"/>
    </xf>
    <xf numFmtId="0" fontId="69" fillId="30" borderId="0" xfId="11" applyFont="1" applyFill="1" applyAlignment="1">
      <alignment horizontal="left" vertical="center"/>
    </xf>
    <xf numFmtId="0" fontId="69" fillId="30" borderId="0" xfId="11" applyFont="1" applyFill="1">
      <alignment vertical="center"/>
    </xf>
    <xf numFmtId="0" fontId="69" fillId="0" borderId="4" xfId="11" applyFont="1" applyBorder="1" applyAlignment="1" applyProtection="1">
      <alignment horizontal="center" vertical="center"/>
      <protection locked="0"/>
    </xf>
    <xf numFmtId="0" fontId="69" fillId="0" borderId="96" xfId="11" applyFont="1" applyBorder="1" applyAlignment="1" applyProtection="1">
      <alignment horizontal="center" vertical="center"/>
      <protection locked="0"/>
    </xf>
    <xf numFmtId="0" fontId="69" fillId="30" borderId="93" xfId="11" applyFont="1" applyFill="1" applyBorder="1" applyAlignment="1">
      <alignment vertical="center" wrapText="1"/>
    </xf>
    <xf numFmtId="49" fontId="69"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28" borderId="3" xfId="0" applyFont="1" applyFill="1" applyBorder="1" applyAlignment="1">
      <alignment horizontal="left" vertical="center"/>
    </xf>
    <xf numFmtId="0" fontId="5" fillId="28" borderId="0" xfId="0" applyFont="1" applyFill="1" applyAlignment="1">
      <alignment horizontal="center" vertical="center"/>
    </xf>
    <xf numFmtId="0" fontId="5" fillId="28" borderId="25" xfId="0" applyFont="1" applyFill="1" applyBorder="1" applyAlignment="1">
      <alignment horizontal="left" vertical="center"/>
    </xf>
    <xf numFmtId="0" fontId="5" fillId="28" borderId="26" xfId="0" applyFont="1" applyFill="1" applyBorder="1" applyAlignment="1">
      <alignment horizontal="left" vertical="center"/>
    </xf>
    <xf numFmtId="0" fontId="5" fillId="0" borderId="3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28" borderId="25" xfId="0" applyFont="1" applyFill="1" applyBorder="1" applyAlignment="1">
      <alignment horizontal="left" vertical="center" shrinkToFit="1"/>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27" xfId="0" applyFont="1" applyFill="1" applyBorder="1" applyAlignment="1">
      <alignment horizontal="left" vertical="center"/>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30" xfId="0" applyFont="1" applyFill="1" applyBorder="1" applyAlignment="1">
      <alignment horizontal="left" vertical="center" wrapText="1"/>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36" xfId="0" applyFont="1" applyFill="1" applyBorder="1" applyAlignment="1">
      <alignment horizontal="left" vertical="center"/>
    </xf>
    <xf numFmtId="0" fontId="5" fillId="28" borderId="30" xfId="0" applyFont="1" applyFill="1" applyBorder="1" applyAlignment="1">
      <alignment horizontal="left" vertical="center"/>
    </xf>
    <xf numFmtId="0" fontId="5" fillId="28" borderId="2" xfId="0" applyFont="1" applyFill="1" applyBorder="1" applyAlignment="1">
      <alignment horizontal="left" vertical="center" wrapText="1"/>
    </xf>
    <xf numFmtId="0" fontId="5" fillId="0" borderId="26" xfId="0" applyFont="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3" xfId="0"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0" fontId="5" fillId="0" borderId="0" xfId="0" applyFont="1" applyAlignment="1" applyProtection="1">
      <alignment horizontal="center" vertical="center" shrinkToFit="1"/>
      <protection locked="0"/>
    </xf>
    <xf numFmtId="0" fontId="5" fillId="28" borderId="0" xfId="0" applyFont="1" applyFill="1" applyAlignment="1">
      <alignment horizontal="left" vertical="center"/>
    </xf>
    <xf numFmtId="0" fontId="5" fillId="28" borderId="31" xfId="0" applyFont="1" applyFill="1" applyBorder="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14" fontId="5" fillId="28" borderId="26" xfId="0" applyNumberFormat="1"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0" borderId="2" xfId="0" applyFont="1" applyBorder="1" applyAlignment="1">
      <alignment horizontal="left" vertical="center"/>
    </xf>
    <xf numFmtId="49" fontId="5" fillId="0" borderId="4" xfId="0" applyNumberFormat="1" applyFont="1" applyBorder="1" applyAlignment="1" applyProtection="1">
      <alignment horizontal="center" vertical="center" wrapText="1"/>
      <protection locked="0"/>
    </xf>
    <xf numFmtId="49" fontId="5" fillId="0" borderId="34" xfId="0" applyNumberFormat="1" applyFont="1" applyBorder="1" applyAlignment="1" applyProtection="1">
      <alignment horizontal="center" vertical="center" wrapText="1"/>
      <protection locked="0"/>
    </xf>
    <xf numFmtId="0" fontId="5" fillId="28" borderId="0" xfId="0" applyFont="1" applyFill="1" applyAlignment="1" applyProtection="1">
      <alignment horizontal="center" vertical="center" wrapText="1"/>
      <protection locked="0"/>
    </xf>
    <xf numFmtId="0" fontId="5" fillId="0" borderId="29" xfId="0" applyFont="1" applyBorder="1" applyAlignment="1">
      <alignment horizontal="left" vertical="center"/>
    </xf>
    <xf numFmtId="0" fontId="5" fillId="0" borderId="3" xfId="0" applyFont="1" applyBorder="1" applyAlignment="1">
      <alignment horizontal="left" vertical="center"/>
    </xf>
    <xf numFmtId="0" fontId="5" fillId="0" borderId="30"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0" borderId="34" xfId="0" applyFont="1" applyBorder="1" applyAlignment="1">
      <alignment horizontal="left" vertical="center"/>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0"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5" fillId="0" borderId="34" xfId="0" applyFont="1" applyBorder="1" applyAlignment="1">
      <alignment horizontal="left" vertical="center" wrapText="1"/>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2" xfId="0" applyFont="1" applyFill="1" applyBorder="1" applyAlignment="1">
      <alignment horizontal="left" vertical="center"/>
    </xf>
    <xf numFmtId="49" fontId="5" fillId="0" borderId="33"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0" fontId="5" fillId="28" borderId="25" xfId="0" applyFont="1" applyFill="1" applyBorder="1" applyAlignment="1">
      <alignment horizontal="center" vertical="center"/>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0" borderId="25"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6" xfId="0" applyFont="1" applyBorder="1" applyAlignment="1">
      <alignment horizontal="center"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5"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xf>
    <xf numFmtId="0" fontId="5" fillId="0" borderId="35" xfId="0" applyFont="1" applyBorder="1" applyAlignment="1">
      <alignment horizontal="center" vertical="center"/>
    </xf>
    <xf numFmtId="181" fontId="5" fillId="0" borderId="35" xfId="5" applyNumberFormat="1" applyFont="1" applyFill="1" applyBorder="1" applyAlignment="1">
      <alignment horizontal="center"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181" fontId="5" fillId="0" borderId="26" xfId="0" applyNumberFormat="1" applyFont="1" applyBorder="1" applyAlignment="1" applyProtection="1">
      <alignment horizontal="center" vertical="center" shrinkToFit="1"/>
      <protection locked="0"/>
    </xf>
    <xf numFmtId="0" fontId="5" fillId="28" borderId="4" xfId="0" applyFont="1" applyFill="1" applyBorder="1" applyAlignment="1">
      <alignment horizontal="center" vertical="center"/>
    </xf>
    <xf numFmtId="177" fontId="5" fillId="28" borderId="0" xfId="0" applyNumberFormat="1" applyFont="1" applyFill="1" applyAlignment="1" applyProtection="1">
      <alignment horizontal="center" vertical="center" shrinkToFit="1"/>
      <protection locked="0"/>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25" xfId="0" applyFont="1" applyBorder="1" applyAlignment="1">
      <alignment horizontal="center"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31" xfId="0" applyFont="1" applyFill="1" applyBorder="1" applyAlignment="1">
      <alignment horizontal="center" vertical="center"/>
    </xf>
    <xf numFmtId="176" fontId="5" fillId="0" borderId="35" xfId="0" applyNumberFormat="1" applyFont="1" applyBorder="1" applyAlignment="1" applyProtection="1">
      <alignment horizontal="center" vertical="center"/>
      <protection locked="0"/>
    </xf>
    <xf numFmtId="0" fontId="5" fillId="28" borderId="27" xfId="0" applyFont="1" applyFill="1" applyBorder="1" applyAlignment="1">
      <alignment horizontal="left" vertical="center" wrapText="1"/>
    </xf>
    <xf numFmtId="0" fontId="5" fillId="0" borderId="0" xfId="0" applyFont="1" applyAlignment="1">
      <alignment horizontal="left" vertical="top" wrapText="1"/>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181" fontId="5" fillId="0" borderId="25" xfId="0" applyNumberFormat="1" applyFont="1" applyBorder="1" applyAlignment="1" applyProtection="1">
      <alignment horizontal="center" vertical="center" shrinkToFit="1"/>
      <protection locked="0"/>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79" fillId="0" borderId="0" xfId="15" applyFont="1" applyAlignment="1">
      <alignment horizontal="left" vertical="center" shrinkToFit="1"/>
    </xf>
    <xf numFmtId="0" fontId="79" fillId="0" borderId="0" xfId="15" applyFont="1" applyAlignment="1" applyProtection="1">
      <alignment horizontal="left" vertical="center" shrinkToFit="1"/>
      <protection locked="0"/>
    </xf>
    <xf numFmtId="0" fontId="79" fillId="28" borderId="0" xfId="15" applyFont="1" applyFill="1" applyAlignment="1">
      <alignment horizontal="center" vertical="center"/>
    </xf>
    <xf numFmtId="0" fontId="79" fillId="28" borderId="0" xfId="15" applyFont="1" applyFill="1" applyAlignment="1">
      <alignment horizontal="left" vertical="top" wrapText="1"/>
    </xf>
    <xf numFmtId="0" fontId="79" fillId="0" borderId="0" xfId="15" applyFont="1" applyAlignment="1">
      <alignment horizontal="center" vertical="center"/>
    </xf>
    <xf numFmtId="0" fontId="79" fillId="27" borderId="0" xfId="15" applyFont="1" applyFill="1" applyAlignment="1">
      <alignment horizontal="center" vertical="center"/>
    </xf>
    <xf numFmtId="0" fontId="79" fillId="28" borderId="92" xfId="15" applyFont="1" applyFill="1" applyBorder="1" applyAlignment="1">
      <alignment horizontal="center" vertical="center"/>
    </xf>
    <xf numFmtId="0" fontId="79" fillId="28" borderId="93" xfId="15" applyFont="1" applyFill="1" applyBorder="1" applyAlignment="1">
      <alignment horizontal="center" vertical="center"/>
    </xf>
    <xf numFmtId="0" fontId="79" fillId="28" borderId="94" xfId="15" applyFont="1" applyFill="1" applyBorder="1" applyAlignment="1">
      <alignment horizontal="center" vertical="center"/>
    </xf>
    <xf numFmtId="0" fontId="79" fillId="28" borderId="33" xfId="15" applyFont="1" applyFill="1" applyBorder="1" applyAlignment="1">
      <alignment horizontal="center" vertical="center"/>
    </xf>
    <xf numFmtId="0" fontId="79" fillId="28" borderId="4" xfId="15" applyFont="1" applyFill="1" applyBorder="1" applyAlignment="1">
      <alignment horizontal="center" vertical="center"/>
    </xf>
    <xf numFmtId="0" fontId="79" fillId="28" borderId="34" xfId="15" applyFont="1" applyFill="1" applyBorder="1" applyAlignment="1">
      <alignment horizontal="center" vertical="center"/>
    </xf>
    <xf numFmtId="49" fontId="79" fillId="28" borderId="92" xfId="15" applyNumberFormat="1" applyFont="1" applyFill="1" applyBorder="1" applyAlignment="1">
      <alignment horizontal="left" vertical="center" wrapText="1"/>
    </xf>
    <xf numFmtId="0" fontId="79" fillId="28" borderId="93" xfId="15" applyFont="1" applyFill="1" applyBorder="1" applyAlignment="1">
      <alignment horizontal="left" vertical="center" wrapText="1"/>
    </xf>
    <xf numFmtId="0" fontId="79" fillId="28" borderId="94" xfId="15" applyFont="1" applyFill="1" applyBorder="1" applyAlignment="1">
      <alignment horizontal="left" vertical="center" wrapText="1"/>
    </xf>
    <xf numFmtId="0" fontId="79" fillId="28" borderId="33" xfId="15" applyFont="1" applyFill="1" applyBorder="1" applyAlignment="1">
      <alignment horizontal="left" vertical="center" wrapText="1"/>
    </xf>
    <xf numFmtId="0" fontId="79" fillId="28" borderId="4" xfId="15" applyFont="1" applyFill="1" applyBorder="1" applyAlignment="1">
      <alignment horizontal="left" vertical="center" wrapText="1"/>
    </xf>
    <xf numFmtId="0" fontId="79" fillId="28" borderId="34" xfId="15" applyFont="1" applyFill="1" applyBorder="1" applyAlignment="1">
      <alignment horizontal="left" vertical="center" wrapText="1"/>
    </xf>
    <xf numFmtId="0" fontId="79" fillId="28" borderId="31" xfId="15" applyFont="1" applyFill="1" applyBorder="1" applyAlignment="1">
      <alignment horizontal="center" vertical="center"/>
    </xf>
    <xf numFmtId="0" fontId="79" fillId="28" borderId="32" xfId="15" applyFont="1" applyFill="1" applyBorder="1" applyAlignment="1">
      <alignment horizontal="center" vertical="center"/>
    </xf>
    <xf numFmtId="0" fontId="79" fillId="28" borderId="0" xfId="15" applyFont="1" applyFill="1" applyAlignment="1">
      <alignment horizontal="left" vertical="center" wrapText="1"/>
    </xf>
    <xf numFmtId="0" fontId="79" fillId="28" borderId="32" xfId="15" applyFont="1" applyFill="1" applyBorder="1" applyAlignment="1">
      <alignment horizontal="left" vertical="center" wrapText="1"/>
    </xf>
    <xf numFmtId="0" fontId="79" fillId="28" borderId="31" xfId="15" applyFont="1" applyFill="1" applyBorder="1" applyAlignment="1">
      <alignment horizontal="left" vertical="center" wrapText="1"/>
    </xf>
    <xf numFmtId="0" fontId="92" fillId="28" borderId="0" xfId="15" applyFont="1" applyFill="1" applyAlignment="1">
      <alignment horizontal="center" vertical="center"/>
    </xf>
    <xf numFmtId="0" fontId="95" fillId="28" borderId="0" xfId="15" applyFont="1" applyFill="1" applyAlignment="1">
      <alignment horizontal="center" vertical="center"/>
    </xf>
    <xf numFmtId="0" fontId="95" fillId="28" borderId="0" xfId="15" applyFont="1" applyFill="1" applyAlignment="1">
      <alignment horizontal="left" vertical="center" wrapText="1"/>
    </xf>
    <xf numFmtId="0" fontId="79" fillId="28" borderId="0" xfId="14" applyFont="1" applyFill="1" applyAlignment="1">
      <alignment horizontal="center" vertical="center"/>
    </xf>
    <xf numFmtId="0" fontId="79" fillId="28" borderId="92" xfId="15" applyFont="1" applyFill="1" applyBorder="1" applyAlignment="1">
      <alignment horizontal="center" vertical="center" wrapText="1"/>
    </xf>
    <xf numFmtId="0" fontId="79" fillId="28" borderId="31" xfId="15" applyFont="1" applyFill="1" applyBorder="1" applyAlignment="1">
      <alignment horizontal="center" vertical="center" wrapText="1"/>
    </xf>
    <xf numFmtId="0" fontId="47" fillId="28" borderId="171" xfId="15" applyFont="1" applyFill="1" applyBorder="1" applyAlignment="1">
      <alignment horizontal="left" vertical="center" wrapText="1" indent="1"/>
    </xf>
    <xf numFmtId="0" fontId="47" fillId="28" borderId="103" xfId="15" applyFont="1" applyFill="1" applyBorder="1" applyAlignment="1">
      <alignment horizontal="left" vertical="center" wrapText="1" indent="1"/>
    </xf>
    <xf numFmtId="0" fontId="47" fillId="28" borderId="104" xfId="15" applyFont="1" applyFill="1" applyBorder="1" applyAlignment="1">
      <alignment horizontal="left" vertical="center" wrapText="1" indent="1"/>
    </xf>
    <xf numFmtId="0" fontId="41" fillId="28" borderId="112" xfId="15" applyFont="1" applyFill="1" applyBorder="1" applyAlignment="1">
      <alignment horizontal="left" vertical="center"/>
    </xf>
    <xf numFmtId="0" fontId="41" fillId="28" borderId="85" xfId="15" applyFont="1" applyFill="1" applyBorder="1" applyAlignment="1">
      <alignment horizontal="left" vertical="center"/>
    </xf>
    <xf numFmtId="0" fontId="41" fillId="28" borderId="86" xfId="15" applyFont="1" applyFill="1" applyBorder="1" applyAlignment="1">
      <alignment horizontal="left" vertical="center"/>
    </xf>
    <xf numFmtId="0" fontId="41" fillId="28" borderId="51" xfId="15" applyFont="1" applyFill="1" applyBorder="1" applyAlignment="1">
      <alignment horizontal="left" vertical="center"/>
    </xf>
    <xf numFmtId="0" fontId="41" fillId="28" borderId="0" xfId="15" applyFont="1" applyFill="1" applyAlignment="1">
      <alignment horizontal="left" vertical="center"/>
    </xf>
    <xf numFmtId="0" fontId="41" fillId="28" borderId="52" xfId="15" applyFont="1" applyFill="1" applyBorder="1" applyAlignment="1">
      <alignment horizontal="left" vertical="center"/>
    </xf>
    <xf numFmtId="0" fontId="41" fillId="28" borderId="9" xfId="15" applyFont="1" applyFill="1" applyBorder="1" applyAlignment="1">
      <alignment horizontal="left" vertical="center"/>
    </xf>
    <xf numFmtId="0" fontId="41" fillId="28" borderId="5" xfId="15" applyFont="1" applyFill="1" applyBorder="1" applyAlignment="1">
      <alignment horizontal="left" vertical="center"/>
    </xf>
    <xf numFmtId="0" fontId="41" fillId="28" borderId="11" xfId="15" applyFont="1" applyFill="1" applyBorder="1" applyAlignment="1">
      <alignment horizontal="left" vertical="center"/>
    </xf>
    <xf numFmtId="0" fontId="42" fillId="27" borderId="163" xfId="15" applyFont="1" applyFill="1" applyBorder="1" applyAlignment="1">
      <alignment horizontal="center" vertical="center" wrapText="1"/>
    </xf>
    <xf numFmtId="0" fontId="42" fillId="27" borderId="159" xfId="15" applyFont="1" applyFill="1" applyBorder="1" applyAlignment="1">
      <alignment horizontal="center" vertical="center" wrapText="1"/>
    </xf>
    <xf numFmtId="0" fontId="102" fillId="28" borderId="48" xfId="15" applyFont="1" applyFill="1" applyBorder="1" applyAlignment="1">
      <alignment horizontal="center" vertical="center" wrapText="1"/>
    </xf>
    <xf numFmtId="0" fontId="102" fillId="28" borderId="49" xfId="15" applyFont="1" applyFill="1" applyBorder="1" applyAlignment="1">
      <alignment horizontal="center" vertical="center" wrapText="1"/>
    </xf>
    <xf numFmtId="0" fontId="102" fillId="28" borderId="51" xfId="15" applyFont="1" applyFill="1" applyBorder="1" applyAlignment="1">
      <alignment horizontal="center" vertical="center" wrapText="1"/>
    </xf>
    <xf numFmtId="0" fontId="102" fillId="28" borderId="0" xfId="15" applyFont="1" applyFill="1" applyAlignment="1">
      <alignment horizontal="center" vertical="center" wrapText="1"/>
    </xf>
    <xf numFmtId="0" fontId="106" fillId="28" borderId="160" xfId="15" applyFont="1" applyFill="1" applyBorder="1" applyAlignment="1">
      <alignment horizontal="center" vertical="center"/>
    </xf>
    <xf numFmtId="0" fontId="106" fillId="28" borderId="61" xfId="15" applyFont="1" applyFill="1" applyBorder="1" applyAlignment="1">
      <alignment horizontal="center" vertical="center"/>
    </xf>
    <xf numFmtId="0" fontId="106" fillId="28" borderId="4" xfId="15" applyFont="1" applyFill="1" applyBorder="1" applyAlignment="1">
      <alignment horizontal="center" vertical="center"/>
    </xf>
    <xf numFmtId="0" fontId="106" fillId="28" borderId="62" xfId="15" applyFont="1" applyFill="1" applyBorder="1" applyAlignment="1">
      <alignment horizontal="center" vertical="center"/>
    </xf>
    <xf numFmtId="0" fontId="106" fillId="28" borderId="156" xfId="15" applyFont="1" applyFill="1" applyBorder="1" applyAlignment="1">
      <alignment horizontal="center" vertical="center"/>
    </xf>
    <xf numFmtId="0" fontId="106" fillId="28" borderId="157" xfId="15" applyFont="1" applyFill="1" applyBorder="1" applyAlignment="1">
      <alignment horizontal="center" vertical="center"/>
    </xf>
    <xf numFmtId="0" fontId="106" fillId="28" borderId="158" xfId="15" applyFont="1" applyFill="1" applyBorder="1" applyAlignment="1">
      <alignment horizontal="center" vertical="center"/>
    </xf>
    <xf numFmtId="0" fontId="106" fillId="28" borderId="170" xfId="15" applyFont="1" applyFill="1" applyBorder="1" applyAlignment="1">
      <alignment horizontal="center" vertical="center"/>
    </xf>
    <xf numFmtId="0" fontId="64" fillId="0" borderId="163" xfId="15" applyFont="1" applyBorder="1" applyAlignment="1">
      <alignment horizontal="left" vertical="center"/>
    </xf>
    <xf numFmtId="0" fontId="64" fillId="0" borderId="5" xfId="15" applyFont="1" applyBorder="1" applyAlignment="1">
      <alignment horizontal="left" vertical="center"/>
    </xf>
    <xf numFmtId="0" fontId="64" fillId="0" borderId="159" xfId="15" applyFont="1" applyBorder="1" applyAlignment="1">
      <alignment horizontal="left" vertical="center"/>
    </xf>
    <xf numFmtId="0" fontId="64" fillId="0" borderId="11" xfId="15" applyFont="1" applyBorder="1" applyAlignment="1">
      <alignment horizontal="left" vertical="center"/>
    </xf>
    <xf numFmtId="0" fontId="102" fillId="28" borderId="123" xfId="15" applyFont="1" applyFill="1" applyBorder="1" applyAlignment="1">
      <alignment horizontal="center" vertical="center" wrapText="1"/>
    </xf>
    <xf numFmtId="0" fontId="102" fillId="28" borderId="32" xfId="15" applyFont="1" applyFill="1" applyBorder="1" applyAlignment="1">
      <alignment horizontal="center" vertical="center" wrapText="1"/>
    </xf>
    <xf numFmtId="0" fontId="102" fillId="28" borderId="9" xfId="15" applyFont="1" applyFill="1" applyBorder="1" applyAlignment="1">
      <alignment horizontal="center" vertical="center" wrapText="1"/>
    </xf>
    <xf numFmtId="0" fontId="102" fillId="28" borderId="159" xfId="15" applyFont="1" applyFill="1" applyBorder="1" applyAlignment="1">
      <alignment horizontal="center" vertical="center" wrapText="1"/>
    </xf>
    <xf numFmtId="0" fontId="47" fillId="28" borderId="164" xfId="15" applyFont="1" applyFill="1" applyBorder="1" applyAlignment="1">
      <alignment horizontal="center" vertical="center"/>
    </xf>
    <xf numFmtId="0" fontId="47" fillId="28" borderId="165" xfId="15" applyFont="1" applyFill="1" applyBorder="1" applyAlignment="1">
      <alignment horizontal="center" vertical="center"/>
    </xf>
    <xf numFmtId="0" fontId="106" fillId="28" borderId="164" xfId="15" applyFont="1" applyFill="1" applyBorder="1" applyAlignment="1">
      <alignment horizontal="center" vertical="center"/>
    </xf>
    <xf numFmtId="0" fontId="106" fillId="28" borderId="166" xfId="15" applyFont="1" applyFill="1" applyBorder="1" applyAlignment="1">
      <alignment horizontal="center" vertical="center"/>
    </xf>
    <xf numFmtId="0" fontId="106" fillId="28" borderId="165" xfId="15" applyFont="1" applyFill="1" applyBorder="1" applyAlignment="1">
      <alignment horizontal="center" vertical="center"/>
    </xf>
    <xf numFmtId="0" fontId="106" fillId="28" borderId="167" xfId="15" applyFont="1" applyFill="1" applyBorder="1" applyAlignment="1">
      <alignment horizontal="center" vertical="center"/>
    </xf>
    <xf numFmtId="0" fontId="42" fillId="27" borderId="31" xfId="15" applyFont="1" applyFill="1" applyBorder="1" applyAlignment="1">
      <alignment horizontal="center" vertical="center" wrapText="1"/>
    </xf>
    <xf numFmtId="0" fontId="42" fillId="27" borderId="32" xfId="15" applyFont="1" applyFill="1" applyBorder="1" applyAlignment="1">
      <alignment horizontal="center" vertical="center" wrapText="1"/>
    </xf>
    <xf numFmtId="0" fontId="66" fillId="28" borderId="95" xfId="15" applyFont="1" applyFill="1" applyBorder="1" applyAlignment="1">
      <alignment horizontal="center" vertical="center" wrapText="1"/>
    </xf>
    <xf numFmtId="0" fontId="66" fillId="28" borderId="96" xfId="15" applyFont="1" applyFill="1" applyBorder="1" applyAlignment="1">
      <alignment horizontal="center" vertical="center" wrapText="1"/>
    </xf>
    <xf numFmtId="0" fontId="66" fillId="28" borderId="97" xfId="15" applyFont="1" applyFill="1" applyBorder="1" applyAlignment="1">
      <alignment horizontal="center" vertical="center" wrapText="1"/>
    </xf>
    <xf numFmtId="0" fontId="42" fillId="0" borderId="85" xfId="15" applyFont="1" applyBorder="1" applyAlignment="1">
      <alignment horizontal="left" vertical="center" wrapText="1"/>
    </xf>
    <xf numFmtId="0" fontId="42" fillId="0" borderId="86" xfId="15" applyFont="1" applyBorder="1" applyAlignment="1">
      <alignment horizontal="left" vertical="center" wrapText="1"/>
    </xf>
    <xf numFmtId="0" fontId="42" fillId="0" borderId="88" xfId="15" applyFont="1" applyBorder="1" applyAlignment="1">
      <alignment horizontal="left" vertical="center" wrapText="1"/>
    </xf>
    <xf numFmtId="0" fontId="42" fillId="0" borderId="89" xfId="15" applyFont="1" applyBorder="1" applyAlignment="1">
      <alignment horizontal="left" vertical="center" wrapText="1"/>
    </xf>
    <xf numFmtId="0" fontId="67" fillId="28" borderId="95" xfId="15" applyFont="1" applyFill="1" applyBorder="1" applyAlignment="1">
      <alignment horizontal="center" vertical="center" wrapText="1"/>
    </xf>
    <xf numFmtId="0" fontId="67" fillId="28" borderId="97" xfId="15" applyFont="1" applyFill="1" applyBorder="1" applyAlignment="1">
      <alignment horizontal="center" vertical="center" wrapText="1"/>
    </xf>
    <xf numFmtId="182" fontId="42" fillId="0" borderId="87" xfId="15" applyNumberFormat="1" applyFont="1" applyBorder="1" applyAlignment="1">
      <alignment horizontal="left" vertical="center" wrapText="1"/>
    </xf>
    <xf numFmtId="182" fontId="42" fillId="0" borderId="88" xfId="15" applyNumberFormat="1" applyFont="1" applyBorder="1" applyAlignment="1">
      <alignment horizontal="left" vertical="center" wrapText="1"/>
    </xf>
    <xf numFmtId="182" fontId="42" fillId="0" borderId="90" xfId="15" applyNumberFormat="1" applyFont="1" applyBorder="1" applyAlignment="1">
      <alignment horizontal="left" vertical="center" wrapText="1"/>
    </xf>
    <xf numFmtId="0" fontId="66" fillId="28" borderId="156" xfId="15" applyFont="1" applyFill="1" applyBorder="1" applyAlignment="1">
      <alignment horizontal="center" vertical="center" wrapText="1"/>
    </xf>
    <xf numFmtId="0" fontId="66" fillId="28" borderId="157" xfId="15" applyFont="1" applyFill="1" applyBorder="1" applyAlignment="1">
      <alignment horizontal="center" vertical="center" wrapText="1"/>
    </xf>
    <xf numFmtId="0" fontId="66" fillId="28" borderId="158" xfId="15" applyFont="1" applyFill="1" applyBorder="1" applyAlignment="1">
      <alignment horizontal="center" vertical="center" wrapText="1"/>
    </xf>
    <xf numFmtId="0" fontId="42" fillId="0" borderId="133" xfId="15" applyFont="1" applyBorder="1" applyAlignment="1">
      <alignment horizontal="left" vertical="center" wrapText="1"/>
    </xf>
    <xf numFmtId="0" fontId="42" fillId="0" borderId="136" xfId="15" applyFont="1" applyBorder="1" applyAlignment="1">
      <alignment horizontal="left" vertical="center" wrapText="1"/>
    </xf>
    <xf numFmtId="0" fontId="42" fillId="0" borderId="138" xfId="15" applyFont="1" applyBorder="1" applyAlignment="1">
      <alignment horizontal="left" vertical="center" wrapText="1"/>
    </xf>
    <xf numFmtId="0" fontId="66" fillId="28" borderId="78" xfId="15" applyFont="1" applyFill="1" applyBorder="1" applyAlignment="1">
      <alignment horizontal="center" vertical="center" wrapText="1"/>
    </xf>
    <xf numFmtId="0" fontId="66" fillId="28" borderId="70" xfId="15" applyFont="1" applyFill="1" applyBorder="1" applyAlignment="1">
      <alignment horizontal="center" vertical="center" wrapText="1"/>
    </xf>
    <xf numFmtId="0" fontId="66" fillId="28" borderId="71" xfId="15" applyFont="1" applyFill="1" applyBorder="1" applyAlignment="1">
      <alignment horizontal="center" vertical="center" wrapText="1"/>
    </xf>
    <xf numFmtId="0" fontId="104" fillId="28" borderId="111" xfId="15" applyFont="1" applyFill="1" applyBorder="1" applyAlignment="1">
      <alignment horizontal="center" vertical="center" wrapText="1"/>
    </xf>
    <xf numFmtId="0" fontId="104" fillId="28" borderId="0" xfId="15" applyFont="1" applyFill="1" applyAlignment="1">
      <alignment horizontal="center" vertical="center" wrapText="1"/>
    </xf>
    <xf numFmtId="0" fontId="104" fillId="28" borderId="116" xfId="15" applyFont="1" applyFill="1" applyBorder="1" applyAlignment="1">
      <alignment horizontal="center" vertical="center" wrapText="1"/>
    </xf>
    <xf numFmtId="0" fontId="104" fillId="28" borderId="121" xfId="15" applyFont="1" applyFill="1" applyBorder="1" applyAlignment="1">
      <alignment horizontal="center" vertical="center" wrapText="1"/>
    </xf>
    <xf numFmtId="0" fontId="104" fillId="28" borderId="5" xfId="15" applyFont="1" applyFill="1" applyBorder="1" applyAlignment="1">
      <alignment horizontal="center" vertical="center" wrapText="1"/>
    </xf>
    <xf numFmtId="0" fontId="104" fillId="28" borderId="120" xfId="15" applyFont="1" applyFill="1" applyBorder="1" applyAlignment="1">
      <alignment horizontal="center" vertical="center" wrapText="1"/>
    </xf>
    <xf numFmtId="0" fontId="42" fillId="28" borderId="151" xfId="15" applyFont="1" applyFill="1" applyBorder="1" applyAlignment="1">
      <alignment horizontal="center" vertical="center" wrapText="1"/>
    </xf>
    <xf numFmtId="0" fontId="42" fillId="28" borderId="115" xfId="15" applyFont="1" applyFill="1" applyBorder="1" applyAlignment="1">
      <alignment horizontal="center" vertical="center" wrapText="1"/>
    </xf>
    <xf numFmtId="0" fontId="42" fillId="0" borderId="151" xfId="15" applyFont="1" applyBorder="1" applyAlignment="1">
      <alignment horizontal="center" vertical="center" wrapText="1"/>
    </xf>
    <xf numFmtId="0" fontId="42" fillId="0" borderId="82" xfId="15" applyFont="1" applyBorder="1" applyAlignment="1">
      <alignment horizontal="center" vertical="center" wrapText="1"/>
    </xf>
    <xf numFmtId="0" fontId="42" fillId="0" borderId="83" xfId="15" applyFont="1" applyBorder="1" applyAlignment="1">
      <alignment horizontal="center" vertical="center" wrapText="1"/>
    </xf>
    <xf numFmtId="0" fontId="42" fillId="28" borderId="127" xfId="15" applyFont="1" applyFill="1" applyBorder="1" applyAlignment="1">
      <alignment horizontal="center" vertical="center" wrapText="1"/>
    </xf>
    <xf numFmtId="0" fontId="42" fillId="28" borderId="107" xfId="15" applyFont="1" applyFill="1" applyBorder="1" applyAlignment="1">
      <alignment horizontal="center" vertical="center" wrapText="1"/>
    </xf>
    <xf numFmtId="0" fontId="42" fillId="0" borderId="127" xfId="15" applyFont="1" applyBorder="1" applyAlignment="1">
      <alignment horizontal="center" vertical="center" wrapText="1"/>
    </xf>
    <xf numFmtId="0" fontId="42" fillId="0" borderId="106" xfId="15" applyFont="1" applyBorder="1" applyAlignment="1">
      <alignment horizontal="center" vertical="center" wrapText="1"/>
    </xf>
    <xf numFmtId="0" fontId="42" fillId="0" borderId="128" xfId="15" applyFont="1" applyBorder="1" applyAlignment="1">
      <alignment horizontal="center" vertical="center" wrapText="1"/>
    </xf>
    <xf numFmtId="0" fontId="42" fillId="0" borderId="129" xfId="15" applyFont="1" applyBorder="1" applyAlignment="1">
      <alignment horizontal="center" vertical="center" wrapText="1"/>
    </xf>
    <xf numFmtId="0" fontId="42" fillId="0" borderId="73" xfId="15" applyFont="1" applyBorder="1" applyAlignment="1">
      <alignment horizontal="left" vertical="center" wrapText="1"/>
    </xf>
    <xf numFmtId="0" fontId="42" fillId="0" borderId="74" xfId="15" applyFont="1" applyBorder="1" applyAlignment="1">
      <alignment horizontal="left" vertical="center" wrapText="1"/>
    </xf>
    <xf numFmtId="0" fontId="42" fillId="28" borderId="152" xfId="15" applyFont="1" applyFill="1" applyBorder="1" applyAlignment="1">
      <alignment horizontal="center" vertical="center" wrapText="1"/>
    </xf>
    <xf numFmtId="0" fontId="42" fillId="28" borderId="110" xfId="15" applyFont="1" applyFill="1" applyBorder="1" applyAlignment="1">
      <alignment horizontal="center" vertical="center" wrapText="1"/>
    </xf>
    <xf numFmtId="0" fontId="42" fillId="0" borderId="152" xfId="7" applyFont="1" applyBorder="1" applyAlignment="1" applyProtection="1">
      <alignment horizontal="center" vertical="center" wrapText="1"/>
    </xf>
    <xf numFmtId="0" fontId="42" fillId="0" borderId="109" xfId="7" applyFont="1" applyBorder="1" applyAlignment="1" applyProtection="1">
      <alignment horizontal="center" vertical="center" wrapText="1"/>
    </xf>
    <xf numFmtId="0" fontId="42" fillId="0" borderId="153" xfId="7" applyFont="1" applyBorder="1" applyAlignment="1" applyProtection="1">
      <alignment horizontal="center" vertical="center" wrapText="1"/>
    </xf>
    <xf numFmtId="0" fontId="42" fillId="0" borderId="154" xfId="7" applyFont="1" applyBorder="1" applyAlignment="1" applyProtection="1">
      <alignment horizontal="center" vertical="center" wrapText="1"/>
    </xf>
    <xf numFmtId="0" fontId="47" fillId="28" borderId="60" xfId="15" applyFont="1" applyFill="1" applyBorder="1" applyAlignment="1">
      <alignment horizontal="center" vertical="center" wrapText="1"/>
    </xf>
    <xf numFmtId="0" fontId="47" fillId="28" borderId="61" xfId="15" applyFont="1" applyFill="1" applyBorder="1" applyAlignment="1">
      <alignment horizontal="center" vertical="center" wrapText="1"/>
    </xf>
    <xf numFmtId="0" fontId="47" fillId="28" borderId="62" xfId="15" applyFont="1" applyFill="1" applyBorder="1" applyAlignment="1">
      <alignment horizontal="center" vertical="center" wrapText="1"/>
    </xf>
    <xf numFmtId="0" fontId="66" fillId="28" borderId="33" xfId="15" applyFont="1" applyFill="1" applyBorder="1" applyAlignment="1">
      <alignment horizontal="center" vertical="center" wrapText="1"/>
    </xf>
    <xf numFmtId="0" fontId="66" fillId="28" borderId="4" xfId="15" applyFont="1" applyFill="1" applyBorder="1" applyAlignment="1">
      <alignment horizontal="center" vertical="center" wrapText="1"/>
    </xf>
    <xf numFmtId="0" fontId="66" fillId="28" borderId="34" xfId="15" applyFont="1" applyFill="1" applyBorder="1" applyAlignment="1">
      <alignment horizontal="center" vertical="center" wrapText="1"/>
    </xf>
    <xf numFmtId="0" fontId="42" fillId="0" borderId="81" xfId="15" applyFont="1" applyBorder="1" applyAlignment="1">
      <alignment horizontal="left" vertical="center" wrapText="1"/>
    </xf>
    <xf numFmtId="0" fontId="42" fillId="0" borderId="82" xfId="15" applyFont="1" applyBorder="1" applyAlignment="1">
      <alignment horizontal="left" vertical="center" wrapText="1"/>
    </xf>
    <xf numFmtId="0" fontId="42" fillId="0" borderId="83" xfId="15" applyFont="1" applyBorder="1" applyAlignment="1">
      <alignment horizontal="left" vertical="center" wrapText="1"/>
    </xf>
    <xf numFmtId="0" fontId="42" fillId="0" borderId="107" xfId="15" applyFont="1" applyBorder="1" applyAlignment="1">
      <alignment horizontal="center" vertical="center" wrapText="1"/>
    </xf>
    <xf numFmtId="0" fontId="42" fillId="28" borderId="146" xfId="15" applyFont="1" applyFill="1" applyBorder="1" applyAlignment="1">
      <alignment horizontal="center" vertical="center" wrapText="1"/>
    </xf>
    <xf numFmtId="0" fontId="42" fillId="28" borderId="147" xfId="15" applyFont="1" applyFill="1" applyBorder="1" applyAlignment="1">
      <alignment horizontal="center" vertical="center" wrapText="1"/>
    </xf>
    <xf numFmtId="0" fontId="42" fillId="0" borderId="146" xfId="7" applyFont="1" applyBorder="1" applyAlignment="1" applyProtection="1">
      <alignment horizontal="center" vertical="center" wrapText="1"/>
    </xf>
    <xf numFmtId="0" fontId="42" fillId="0" borderId="148" xfId="7" applyFont="1" applyBorder="1" applyAlignment="1" applyProtection="1">
      <alignment horizontal="center" vertical="center" wrapText="1"/>
    </xf>
    <xf numFmtId="0" fontId="42" fillId="0" borderId="149" xfId="7" applyFont="1" applyBorder="1" applyAlignment="1" applyProtection="1">
      <alignment horizontal="center" vertical="center" wrapText="1"/>
    </xf>
    <xf numFmtId="0" fontId="42" fillId="0" borderId="150" xfId="7" applyFont="1" applyBorder="1" applyAlignment="1" applyProtection="1">
      <alignment horizontal="center" vertical="center" wrapText="1"/>
    </xf>
    <xf numFmtId="0" fontId="42" fillId="28" borderId="133" xfId="15" applyFont="1" applyFill="1" applyBorder="1" applyAlignment="1">
      <alignment horizontal="center" vertical="center" wrapText="1"/>
    </xf>
    <xf numFmtId="0" fontId="42" fillId="28" borderId="134" xfId="15" applyFont="1" applyFill="1" applyBorder="1" applyAlignment="1">
      <alignment horizontal="center" vertical="center" wrapText="1"/>
    </xf>
    <xf numFmtId="49" fontId="42" fillId="0" borderId="135" xfId="7" applyNumberFormat="1" applyFont="1" applyBorder="1" applyAlignment="1" applyProtection="1">
      <alignment horizontal="center" vertical="center" wrapText="1"/>
    </xf>
    <xf numFmtId="49" fontId="42" fillId="0" borderId="136" xfId="7" applyNumberFormat="1" applyFont="1" applyBorder="1" applyAlignment="1" applyProtection="1">
      <alignment horizontal="center" vertical="center" wrapText="1"/>
    </xf>
    <xf numFmtId="49" fontId="42" fillId="0" borderId="137" xfId="7" applyNumberFormat="1" applyFont="1" applyBorder="1" applyAlignment="1" applyProtection="1">
      <alignment horizontal="center" vertical="center" wrapText="1"/>
    </xf>
    <xf numFmtId="49" fontId="42" fillId="0" borderId="138" xfId="7" applyNumberFormat="1" applyFont="1" applyBorder="1" applyAlignment="1" applyProtection="1">
      <alignment horizontal="center" vertical="center" wrapText="1"/>
    </xf>
    <xf numFmtId="0" fontId="104" fillId="28" borderId="139" xfId="15" applyFont="1" applyFill="1" applyBorder="1" applyAlignment="1">
      <alignment horizontal="center" vertical="center" wrapText="1"/>
    </xf>
    <xf numFmtId="0" fontId="104" fillId="28" borderId="76" xfId="15" applyFont="1" applyFill="1" applyBorder="1" applyAlignment="1">
      <alignment horizontal="center" vertical="center" wrapText="1"/>
    </xf>
    <xf numFmtId="0" fontId="104" fillId="28" borderId="140" xfId="15" applyFont="1" applyFill="1" applyBorder="1" applyAlignment="1">
      <alignment horizontal="center" vertical="center" wrapText="1"/>
    </xf>
    <xf numFmtId="0" fontId="104" fillId="28" borderId="143" xfId="15" applyFont="1" applyFill="1" applyBorder="1" applyAlignment="1">
      <alignment horizontal="center" vertical="center" wrapText="1"/>
    </xf>
    <xf numFmtId="0" fontId="104" fillId="28" borderId="144" xfId="15" applyFont="1" applyFill="1" applyBorder="1" applyAlignment="1">
      <alignment horizontal="center" vertical="center" wrapText="1"/>
    </xf>
    <xf numFmtId="0" fontId="104" fillId="28" borderId="145" xfId="15" applyFont="1" applyFill="1" applyBorder="1" applyAlignment="1">
      <alignment horizontal="center" vertical="center" wrapText="1"/>
    </xf>
    <xf numFmtId="0" fontId="42" fillId="28" borderId="141" xfId="15" applyFont="1" applyFill="1" applyBorder="1" applyAlignment="1">
      <alignment horizontal="center" vertical="center" wrapText="1"/>
    </xf>
    <xf numFmtId="0" fontId="42" fillId="28" borderId="142" xfId="15" applyFont="1" applyFill="1" applyBorder="1" applyAlignment="1">
      <alignment horizontal="center" vertical="center" wrapText="1"/>
    </xf>
    <xf numFmtId="0" fontId="42" fillId="0" borderId="141" xfId="15" applyFont="1" applyBorder="1" applyAlignment="1">
      <alignment horizontal="center" vertical="center" wrapText="1"/>
    </xf>
    <xf numFmtId="0" fontId="42" fillId="0" borderId="73" xfId="15" applyFont="1" applyBorder="1" applyAlignment="1">
      <alignment horizontal="center" vertical="center" wrapText="1"/>
    </xf>
    <xf numFmtId="0" fontId="42" fillId="0" borderId="74" xfId="15" applyFont="1" applyBorder="1" applyAlignment="1">
      <alignment horizontal="center" vertical="center" wrapText="1"/>
    </xf>
    <xf numFmtId="14" fontId="99" fillId="0" borderId="6" xfId="15" applyNumberFormat="1" applyFont="1" applyBorder="1" applyAlignment="1">
      <alignment horizontal="center" vertical="center"/>
    </xf>
    <xf numFmtId="0" fontId="99" fillId="0" borderId="8" xfId="15" applyFont="1" applyBorder="1" applyAlignment="1">
      <alignment horizontal="center" vertical="center"/>
    </xf>
    <xf numFmtId="0" fontId="100" fillId="28" borderId="51" xfId="15" applyFont="1" applyFill="1" applyBorder="1" applyAlignment="1">
      <alignment horizontal="center" vertical="center"/>
    </xf>
    <xf numFmtId="0" fontId="100" fillId="28" borderId="0" xfId="15" applyFont="1" applyFill="1" applyAlignment="1">
      <alignment horizontal="center" vertical="center"/>
    </xf>
    <xf numFmtId="0" fontId="100"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2" fillId="28" borderId="118" xfId="15" applyFont="1" applyFill="1" applyBorder="1" applyAlignment="1">
      <alignment horizontal="center" vertical="center" wrapText="1"/>
    </xf>
    <xf numFmtId="0" fontId="102" fillId="28" borderId="120" xfId="15" applyFont="1" applyFill="1" applyBorder="1" applyAlignment="1">
      <alignment horizontal="center" vertical="center" wrapText="1"/>
    </xf>
    <xf numFmtId="0" fontId="103" fillId="28" borderId="119" xfId="15" applyFont="1" applyFill="1" applyBorder="1" applyAlignment="1">
      <alignment horizontal="center" vertical="center" wrapText="1"/>
    </xf>
    <xf numFmtId="0" fontId="103" fillId="28" borderId="49" xfId="15" applyFont="1" applyFill="1" applyBorder="1" applyAlignment="1">
      <alignment horizontal="center" vertical="center" wrapText="1"/>
    </xf>
    <xf numFmtId="0" fontId="103" fillId="28" borderId="50" xfId="15" applyFont="1" applyFill="1" applyBorder="1" applyAlignment="1">
      <alignment horizontal="center" vertical="center" wrapText="1"/>
    </xf>
    <xf numFmtId="0" fontId="103" fillId="28" borderId="121" xfId="15" applyFont="1" applyFill="1" applyBorder="1" applyAlignment="1">
      <alignment horizontal="center" vertical="center" wrapText="1"/>
    </xf>
    <xf numFmtId="0" fontId="103" fillId="28" borderId="5" xfId="15" applyFont="1" applyFill="1" applyBorder="1" applyAlignment="1">
      <alignment horizontal="center" vertical="center" wrapText="1"/>
    </xf>
    <xf numFmtId="0" fontId="103" fillId="28" borderId="11" xfId="15" applyFont="1" applyFill="1" applyBorder="1" applyAlignment="1">
      <alignment horizontal="center" vertical="center" wrapText="1"/>
    </xf>
    <xf numFmtId="0" fontId="102" fillId="28" borderId="155" xfId="15" applyFont="1" applyFill="1" applyBorder="1" applyAlignment="1">
      <alignment horizontal="center" vertical="center" wrapText="1"/>
    </xf>
    <xf numFmtId="0" fontId="102" fillId="28" borderId="94" xfId="15" applyFont="1" applyFill="1" applyBorder="1" applyAlignment="1">
      <alignment horizontal="center" vertical="center" wrapText="1"/>
    </xf>
    <xf numFmtId="0" fontId="66" fillId="28" borderId="66" xfId="15" applyFont="1" applyFill="1" applyBorder="1" applyAlignment="1">
      <alignment horizontal="center" vertical="center" wrapText="1"/>
    </xf>
    <xf numFmtId="0" fontId="66" fillId="28" borderId="68" xfId="15" applyFont="1" applyFill="1" applyBorder="1" applyAlignment="1">
      <alignment horizontal="center" vertical="center" wrapText="1"/>
    </xf>
    <xf numFmtId="0" fontId="66" fillId="28" borderId="67" xfId="15" applyFont="1" applyFill="1" applyBorder="1" applyAlignment="1">
      <alignment horizontal="center" vertical="center" wrapText="1"/>
    </xf>
    <xf numFmtId="0" fontId="42" fillId="0" borderId="68" xfId="15" applyFont="1" applyBorder="1" applyAlignment="1">
      <alignment horizontal="left" vertical="center" wrapText="1"/>
    </xf>
    <xf numFmtId="0" fontId="42" fillId="0" borderId="69" xfId="15" applyFont="1" applyBorder="1" applyAlignment="1">
      <alignment horizontal="left" vertical="center" wrapText="1"/>
    </xf>
    <xf numFmtId="0" fontId="33" fillId="0" borderId="163" xfId="15" applyBorder="1" applyAlignment="1">
      <alignment horizontal="left" vertical="top"/>
    </xf>
    <xf numFmtId="0" fontId="33" fillId="0" borderId="5" xfId="15" applyBorder="1" applyAlignment="1">
      <alignment horizontal="left" vertical="top"/>
    </xf>
    <xf numFmtId="0" fontId="33" fillId="0" borderId="159" xfId="15" applyBorder="1" applyAlignment="1">
      <alignment horizontal="left" vertical="top"/>
    </xf>
    <xf numFmtId="188" fontId="42" fillId="28" borderId="49" xfId="15" applyNumberFormat="1" applyFont="1" applyFill="1" applyBorder="1" applyAlignment="1">
      <alignment horizontal="center" vertical="center"/>
    </xf>
    <xf numFmtId="188" fontId="42" fillId="28" borderId="50" xfId="15" applyNumberFormat="1" applyFont="1" applyFill="1" applyBorder="1" applyAlignment="1">
      <alignment horizontal="center" vertical="center"/>
    </xf>
    <xf numFmtId="0" fontId="66" fillId="28" borderId="48" xfId="15" applyFont="1" applyFill="1" applyBorder="1" applyAlignment="1">
      <alignment horizontal="center" vertical="center" wrapText="1"/>
    </xf>
    <xf numFmtId="0" fontId="66" fillId="28" borderId="49" xfId="15" applyFont="1" applyFill="1" applyBorder="1" applyAlignment="1">
      <alignment horizontal="center" vertical="center" wrapText="1"/>
    </xf>
    <xf numFmtId="0" fontId="66" fillId="28" borderId="51" xfId="15" applyFont="1" applyFill="1" applyBorder="1" applyAlignment="1">
      <alignment horizontal="center" vertical="center" wrapText="1"/>
    </xf>
    <xf numFmtId="0" fontId="66" fillId="28" borderId="0" xfId="15" applyFont="1" applyFill="1" applyAlignment="1">
      <alignment horizontal="center" vertical="center" wrapText="1"/>
    </xf>
    <xf numFmtId="0" fontId="66" fillId="28" borderId="9" xfId="15" applyFont="1" applyFill="1" applyBorder="1" applyAlignment="1">
      <alignment horizontal="center" vertical="center" wrapText="1"/>
    </xf>
    <xf numFmtId="0" fontId="66" fillId="28" borderId="5" xfId="15" applyFont="1" applyFill="1" applyBorder="1" applyAlignment="1">
      <alignment horizontal="center" vertical="center" wrapText="1"/>
    </xf>
    <xf numFmtId="0" fontId="104" fillId="28" borderId="122" xfId="15" applyFont="1" applyFill="1" applyBorder="1" applyAlignment="1">
      <alignment horizontal="center" vertical="center" wrapText="1"/>
    </xf>
    <xf numFmtId="0" fontId="104" fillId="28" borderId="49" xfId="15" applyFont="1" applyFill="1" applyBorder="1" applyAlignment="1">
      <alignment horizontal="center" vertical="center" wrapText="1"/>
    </xf>
    <xf numFmtId="0" fontId="104" fillId="28" borderId="123" xfId="15" applyFont="1" applyFill="1" applyBorder="1" applyAlignment="1">
      <alignment horizontal="center" vertical="center" wrapText="1"/>
    </xf>
    <xf numFmtId="0" fontId="104" fillId="28" borderId="31" xfId="15" applyFont="1" applyFill="1" applyBorder="1" applyAlignment="1">
      <alignment horizontal="center" vertical="center" wrapText="1"/>
    </xf>
    <xf numFmtId="0" fontId="104" fillId="28" borderId="32" xfId="15" applyFont="1" applyFill="1" applyBorder="1" applyAlignment="1">
      <alignment horizontal="center" vertical="center" wrapText="1"/>
    </xf>
    <xf numFmtId="0" fontId="104" fillId="28" borderId="130" xfId="15" applyFont="1" applyFill="1" applyBorder="1" applyAlignment="1">
      <alignment horizontal="center" vertical="center" wrapText="1"/>
    </xf>
    <xf numFmtId="0" fontId="104" fillId="28" borderId="131" xfId="15" applyFont="1" applyFill="1" applyBorder="1" applyAlignment="1">
      <alignment horizontal="center" vertical="center" wrapText="1"/>
    </xf>
    <xf numFmtId="0" fontId="104" fillId="28" borderId="132" xfId="15" applyFont="1" applyFill="1" applyBorder="1" applyAlignment="1">
      <alignment horizontal="center" vertical="center" wrapText="1"/>
    </xf>
    <xf numFmtId="0" fontId="42" fillId="28" borderId="124" xfId="15" applyFont="1" applyFill="1" applyBorder="1" applyAlignment="1">
      <alignment horizontal="center" vertical="center" wrapText="1"/>
    </xf>
    <xf numFmtId="0" fontId="42" fillId="28" borderId="125" xfId="15" applyFont="1" applyFill="1" applyBorder="1" applyAlignment="1">
      <alignment horizontal="center" vertical="center" wrapText="1"/>
    </xf>
    <xf numFmtId="0" fontId="42" fillId="0" borderId="102" xfId="15" applyFont="1" applyBorder="1" applyAlignment="1">
      <alignment horizontal="center" vertical="center" wrapText="1"/>
    </xf>
    <xf numFmtId="0" fontId="42" fillId="0" borderId="103" xfId="15" applyFont="1" applyBorder="1" applyAlignment="1">
      <alignment horizontal="center" vertical="center" wrapText="1"/>
    </xf>
    <xf numFmtId="0" fontId="42" fillId="0" borderId="104" xfId="15" applyFont="1" applyBorder="1" applyAlignment="1">
      <alignment horizontal="center" vertical="center" wrapText="1"/>
    </xf>
    <xf numFmtId="0" fontId="42" fillId="28" borderId="126" xfId="15" applyFont="1" applyFill="1" applyBorder="1" applyAlignment="1">
      <alignment horizontal="center" vertical="center" wrapText="1"/>
    </xf>
    <xf numFmtId="49" fontId="33" fillId="0" borderId="189" xfId="15" applyNumberFormat="1" applyBorder="1" applyAlignment="1">
      <alignment horizontal="left" vertical="center" wrapText="1"/>
    </xf>
    <xf numFmtId="49" fontId="33" fillId="0" borderId="190" xfId="15" applyNumberFormat="1" applyBorder="1" applyAlignment="1">
      <alignment horizontal="left"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51" xfId="15" applyNumberFormat="1" applyBorder="1" applyAlignment="1">
      <alignment horizontal="left" vertical="center" wrapText="1"/>
    </xf>
    <xf numFmtId="49" fontId="33" fillId="0" borderId="82" xfId="15" applyNumberFormat="1" applyBorder="1" applyAlignment="1">
      <alignment horizontal="left" vertical="center" wrapText="1"/>
    </xf>
    <xf numFmtId="49" fontId="33" fillId="0" borderId="115"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1" fillId="0" borderId="172" xfId="15" applyFont="1" applyBorder="1" applyAlignment="1">
      <alignment horizontal="center" vertical="center" wrapText="1"/>
    </xf>
    <xf numFmtId="0" fontId="111" fillId="0" borderId="166" xfId="15" applyFont="1" applyBorder="1" applyAlignment="1">
      <alignment horizontal="center" vertical="center" wrapText="1"/>
    </xf>
    <xf numFmtId="0" fontId="111" fillId="0" borderId="165" xfId="15" applyFont="1" applyBorder="1" applyAlignment="1">
      <alignment horizontal="center" vertical="center" wrapText="1"/>
    </xf>
    <xf numFmtId="0" fontId="110" fillId="28" borderId="164" xfId="15" applyFont="1" applyFill="1" applyBorder="1" applyAlignment="1">
      <alignment horizontal="center" vertical="center" wrapText="1"/>
    </xf>
    <xf numFmtId="0" fontId="93" fillId="28" borderId="166" xfId="15" applyFont="1" applyFill="1" applyBorder="1" applyAlignment="1">
      <alignment horizontal="center" vertical="center" wrapText="1"/>
    </xf>
    <xf numFmtId="0" fontId="93" fillId="28" borderId="167"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28" borderId="3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33" fillId="28" borderId="163"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0" borderId="197" xfId="15" applyBorder="1" applyAlignment="1">
      <alignment horizontal="center" vertical="top" wrapText="1"/>
    </xf>
    <xf numFmtId="0" fontId="33" fillId="0" borderId="198" xfId="15" applyBorder="1" applyAlignment="1">
      <alignment horizontal="center" vertical="top" wrapText="1"/>
    </xf>
    <xf numFmtId="0" fontId="33" fillId="0" borderId="199" xfId="15" applyBorder="1" applyAlignment="1">
      <alignment horizontal="center" vertical="top" wrapText="1"/>
    </xf>
    <xf numFmtId="0" fontId="33" fillId="0" borderId="9" xfId="15" applyBorder="1" applyAlignment="1">
      <alignment horizontal="center" vertical="top" wrapText="1"/>
    </xf>
    <xf numFmtId="0" fontId="33" fillId="0" borderId="5" xfId="15" applyBorder="1" applyAlignment="1">
      <alignment horizontal="center" vertical="top" wrapText="1"/>
    </xf>
    <xf numFmtId="0" fontId="33" fillId="0" borderId="159" xfId="15" applyBorder="1" applyAlignment="1">
      <alignment horizontal="center" vertical="top" wrapText="1"/>
    </xf>
    <xf numFmtId="49" fontId="33" fillId="0" borderId="193" xfId="15" applyNumberFormat="1" applyBorder="1" applyAlignment="1">
      <alignment horizontal="left" vertical="center" wrapText="1"/>
    </xf>
    <xf numFmtId="49" fontId="33" fillId="0" borderId="5"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21" xfId="15" applyNumberFormat="1" applyBorder="1" applyAlignment="1">
      <alignment horizontal="left" vertical="center" wrapText="1"/>
    </xf>
    <xf numFmtId="49" fontId="33" fillId="0" borderId="163" xfId="15" applyNumberFormat="1" applyBorder="1" applyAlignment="1">
      <alignment horizontal="left" vertical="center" wrapText="1"/>
    </xf>
    <xf numFmtId="49" fontId="33" fillId="0" borderId="159" xfId="15" applyNumberFormat="1" applyBorder="1" applyAlignment="1">
      <alignment horizontal="left" vertical="center" wrapText="1"/>
    </xf>
    <xf numFmtId="0" fontId="33" fillId="28" borderId="84"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49" fontId="33" fillId="0" borderId="0" xfId="15" applyNumberFormat="1" applyAlignment="1">
      <alignment horizontal="left" vertical="center" wrapText="1"/>
    </xf>
    <xf numFmtId="49" fontId="33" fillId="0" borderId="116" xfId="15" applyNumberFormat="1" applyBorder="1" applyAlignment="1">
      <alignment horizontal="left" vertical="center" wrapText="1"/>
    </xf>
    <xf numFmtId="49" fontId="33" fillId="0" borderId="111" xfId="15" applyNumberFormat="1" applyBorder="1" applyAlignment="1">
      <alignment horizontal="left" vertical="center" wrapText="1"/>
    </xf>
    <xf numFmtId="0" fontId="111" fillId="0" borderId="112" xfId="15" applyFont="1" applyBorder="1" applyAlignment="1">
      <alignment horizontal="center" vertical="center" wrapText="1"/>
    </xf>
    <xf numFmtId="0" fontId="111" fillId="0" borderId="85" xfId="15" applyFont="1" applyBorder="1" applyAlignment="1">
      <alignment horizontal="center" vertical="center" wrapText="1"/>
    </xf>
    <xf numFmtId="0" fontId="111" fillId="0" borderId="177" xfId="15" applyFont="1" applyBorder="1" applyAlignment="1">
      <alignment horizontal="center" vertical="center" wrapText="1"/>
    </xf>
    <xf numFmtId="0" fontId="111" fillId="0" borderId="51" xfId="15" applyFont="1" applyBorder="1" applyAlignment="1">
      <alignment horizontal="center" vertical="center" wrapText="1"/>
    </xf>
    <xf numFmtId="0" fontId="111" fillId="0" borderId="0" xfId="15" applyFont="1" applyAlignment="1">
      <alignment horizontal="center" vertical="center" wrapText="1"/>
    </xf>
    <xf numFmtId="0" fontId="111" fillId="0" borderId="42" xfId="15" applyFont="1" applyBorder="1" applyAlignment="1">
      <alignment horizontal="center" vertical="center" wrapText="1"/>
    </xf>
    <xf numFmtId="0" fontId="111" fillId="0" borderId="9" xfId="15" applyFont="1" applyBorder="1" applyAlignment="1">
      <alignment horizontal="center" vertical="center" wrapText="1"/>
    </xf>
    <xf numFmtId="0" fontId="111" fillId="0" borderId="5" xfId="15" applyFont="1" applyBorder="1" applyAlignment="1">
      <alignment horizontal="center" vertical="center" wrapText="1"/>
    </xf>
    <xf numFmtId="0" fontId="111" fillId="0" borderId="182" xfId="15" applyFont="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1" fillId="0" borderId="114" xfId="15" applyFont="1" applyBorder="1" applyAlignment="1">
      <alignment horizontal="center" vertical="center" wrapText="1"/>
    </xf>
    <xf numFmtId="0" fontId="111" fillId="0" borderId="82" xfId="15" applyFont="1" applyBorder="1" applyAlignment="1">
      <alignment horizontal="center" vertical="center" wrapText="1"/>
    </xf>
    <xf numFmtId="0" fontId="111" fillId="0" borderId="176" xfId="15" applyFont="1" applyBorder="1" applyAlignment="1">
      <alignment horizontal="center" vertical="center"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49" fontId="33" fillId="0" borderId="186" xfId="15" applyNumberFormat="1" applyBorder="1" applyAlignment="1">
      <alignment horizontal="left" vertical="center" wrapText="1"/>
    </xf>
    <xf numFmtId="49" fontId="33" fillId="0" borderId="187" xfId="15" applyNumberFormat="1" applyBorder="1" applyAlignment="1">
      <alignment horizontal="left" vertical="center" wrapText="1"/>
    </xf>
    <xf numFmtId="49" fontId="33" fillId="0" borderId="188"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32" xfId="15" applyNumberFormat="1" applyBorder="1" applyAlignment="1">
      <alignment horizontal="left" vertical="center" wrapText="1"/>
    </xf>
    <xf numFmtId="0" fontId="111" fillId="28" borderId="108" xfId="15" applyFont="1" applyFill="1" applyBorder="1" applyAlignment="1">
      <alignment horizontal="left" vertical="center" wrapText="1"/>
    </xf>
    <xf numFmtId="0" fontId="111" fillId="28" borderId="109" xfId="15" applyFont="1" applyFill="1" applyBorder="1" applyAlignment="1">
      <alignment horizontal="left" vertical="center" wrapText="1"/>
    </xf>
    <xf numFmtId="0" fontId="111" fillId="28" borderId="185" xfId="15" applyFont="1" applyFill="1" applyBorder="1" applyAlignment="1">
      <alignment horizontal="left" vertical="center" wrapText="1"/>
    </xf>
    <xf numFmtId="0" fontId="93" fillId="0" borderId="5" xfId="15" applyFont="1" applyBorder="1" applyAlignment="1">
      <alignment horizontal="center" vertical="center"/>
    </xf>
    <xf numFmtId="0" fontId="64" fillId="27" borderId="152" xfId="15" applyFont="1" applyFill="1" applyBorder="1" applyAlignment="1">
      <alignment horizontal="center" vertical="center" wrapText="1"/>
    </xf>
    <xf numFmtId="0" fontId="64" fillId="27" borderId="109" xfId="15" applyFont="1" applyFill="1" applyBorder="1" applyAlignment="1">
      <alignment horizontal="center" vertical="center" wrapText="1"/>
    </xf>
    <xf numFmtId="0" fontId="64" fillId="27" borderId="110" xfId="15" applyFont="1" applyFill="1" applyBorder="1" applyAlignment="1">
      <alignment horizontal="center" vertical="center" wrapText="1"/>
    </xf>
    <xf numFmtId="0" fontId="33" fillId="28" borderId="15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54" xfId="15" applyFill="1" applyBorder="1" applyAlignment="1">
      <alignment horizontal="center" vertical="top" wrapText="1"/>
    </xf>
    <xf numFmtId="0" fontId="116" fillId="0" borderId="48" xfId="15" applyFont="1" applyBorder="1" applyAlignment="1">
      <alignment horizontal="left" vertical="top" wrapText="1"/>
    </xf>
    <xf numFmtId="0" fontId="116" fillId="0" borderId="49" xfId="15" applyFont="1" applyBorder="1" applyAlignment="1">
      <alignment horizontal="left" vertical="top" wrapText="1"/>
    </xf>
    <xf numFmtId="0" fontId="116" fillId="0" borderId="50" xfId="15" applyFont="1" applyBorder="1" applyAlignment="1">
      <alignment horizontal="left" vertical="top" wrapText="1"/>
    </xf>
    <xf numFmtId="0" fontId="111" fillId="0" borderId="173" xfId="15" applyFont="1" applyBorder="1" applyAlignment="1">
      <alignment horizontal="center" vertical="center" wrapText="1"/>
    </xf>
    <xf numFmtId="0" fontId="111" fillId="0" borderId="164" xfId="15" applyFont="1" applyBorder="1" applyAlignment="1">
      <alignment horizontal="center" vertical="center" wrapText="1"/>
    </xf>
    <xf numFmtId="0" fontId="111" fillId="28" borderId="164" xfId="15" applyFont="1" applyFill="1" applyBorder="1" applyAlignment="1">
      <alignment horizontal="center" vertical="center" wrapText="1"/>
    </xf>
    <xf numFmtId="0" fontId="111" fillId="28" borderId="166" xfId="15" applyFont="1" applyFill="1" applyBorder="1" applyAlignment="1">
      <alignment horizontal="center" vertical="center" wrapText="1"/>
    </xf>
    <xf numFmtId="0" fontId="111" fillId="28" borderId="167" xfId="15" applyFont="1" applyFill="1" applyBorder="1" applyAlignment="1">
      <alignment horizontal="center" vertical="center" wrapText="1"/>
    </xf>
    <xf numFmtId="0" fontId="111" fillId="28" borderId="105" xfId="15" applyFont="1" applyFill="1" applyBorder="1" applyAlignment="1">
      <alignment horizontal="left" vertical="center" wrapText="1"/>
    </xf>
    <xf numFmtId="0" fontId="111" fillId="28" borderId="106" xfId="15" applyFont="1" applyFill="1" applyBorder="1" applyAlignment="1">
      <alignment horizontal="left" vertical="center" wrapText="1"/>
    </xf>
    <xf numFmtId="0" fontId="111" fillId="28" borderId="179" xfId="15" applyFont="1" applyFill="1" applyBorder="1" applyAlignment="1">
      <alignment horizontal="left" vertical="center" wrapText="1"/>
    </xf>
    <xf numFmtId="0" fontId="93" fillId="28" borderId="106" xfId="15" applyFont="1" applyFill="1" applyBorder="1" applyAlignment="1">
      <alignment horizontal="center" vertical="center"/>
    </xf>
    <xf numFmtId="0" fontId="64" fillId="27" borderId="127" xfId="15" applyFont="1" applyFill="1" applyBorder="1" applyAlignment="1">
      <alignment horizontal="center" vertical="center" wrapText="1"/>
    </xf>
    <xf numFmtId="0" fontId="64" fillId="27" borderId="106" xfId="15" applyFont="1" applyFill="1" applyBorder="1" applyAlignment="1">
      <alignment horizontal="center" vertical="center" wrapText="1"/>
    </xf>
    <xf numFmtId="0" fontId="64" fillId="27" borderId="107" xfId="15" applyFont="1" applyFill="1" applyBorder="1" applyAlignment="1">
      <alignment horizontal="center" vertical="center" wrapText="1"/>
    </xf>
    <xf numFmtId="0" fontId="33" fillId="28" borderId="127" xfId="15" applyFill="1" applyBorder="1" applyAlignment="1">
      <alignment horizontal="center" vertical="top" wrapText="1"/>
    </xf>
    <xf numFmtId="0" fontId="33" fillId="28" borderId="106" xfId="15" applyFill="1" applyBorder="1" applyAlignment="1">
      <alignment horizontal="center" vertical="top" wrapText="1"/>
    </xf>
    <xf numFmtId="0" fontId="33" fillId="28" borderId="129" xfId="15" applyFill="1" applyBorder="1" applyAlignment="1">
      <alignment horizontal="center" vertical="top" wrapText="1"/>
    </xf>
    <xf numFmtId="0" fontId="110" fillId="28" borderId="106" xfId="15" applyFont="1" applyFill="1" applyBorder="1" applyAlignment="1">
      <alignment horizontal="distributed" vertical="center"/>
    </xf>
    <xf numFmtId="0" fontId="110" fillId="28" borderId="106" xfId="15" applyFont="1" applyFill="1" applyBorder="1" applyAlignment="1">
      <alignment horizontal="center" vertical="center"/>
    </xf>
    <xf numFmtId="0" fontId="64" fillId="27" borderId="126" xfId="15" applyFont="1" applyFill="1" applyBorder="1" applyAlignment="1">
      <alignment horizontal="center" vertical="center" wrapText="1"/>
    </xf>
    <xf numFmtId="0" fontId="93" fillId="0" borderId="93" xfId="15" applyFont="1" applyBorder="1" applyAlignment="1">
      <alignment horizontal="left" vertical="center"/>
    </xf>
    <xf numFmtId="0" fontId="114" fillId="28" borderId="112" xfId="15" applyFont="1" applyFill="1" applyBorder="1" applyAlignment="1">
      <alignment horizontal="left" vertical="center" wrapText="1"/>
    </xf>
    <xf numFmtId="0" fontId="114" fillId="28" borderId="85" xfId="15" applyFont="1" applyFill="1" applyBorder="1" applyAlignment="1">
      <alignment horizontal="left" vertical="center" wrapText="1"/>
    </xf>
    <xf numFmtId="0" fontId="114" fillId="28" borderId="177" xfId="15" applyFont="1" applyFill="1" applyBorder="1" applyAlignment="1">
      <alignment horizontal="left" vertical="center" wrapText="1"/>
    </xf>
    <xf numFmtId="0" fontId="114" fillId="28" borderId="114" xfId="15" applyFont="1" applyFill="1" applyBorder="1" applyAlignment="1">
      <alignment horizontal="left" vertical="center" wrapText="1"/>
    </xf>
    <xf numFmtId="0" fontId="114" fillId="28" borderId="82" xfId="15" applyFont="1" applyFill="1" applyBorder="1" applyAlignment="1">
      <alignment horizontal="left" vertical="center" wrapText="1"/>
    </xf>
    <xf numFmtId="0" fontId="114" fillId="28" borderId="176" xfId="15" applyFont="1" applyFill="1" applyBorder="1" applyAlignment="1">
      <alignment horizontal="left" vertical="center" wrapText="1"/>
    </xf>
    <xf numFmtId="0" fontId="64" fillId="27" borderId="84" xfId="15" applyFont="1" applyFill="1" applyBorder="1" applyAlignment="1">
      <alignment horizontal="center" vertical="center" wrapText="1"/>
    </xf>
    <xf numFmtId="0" fontId="64" fillId="27" borderId="85" xfId="15" applyFont="1" applyFill="1" applyBorder="1" applyAlignment="1">
      <alignment horizontal="center" vertical="center" wrapText="1"/>
    </xf>
    <xf numFmtId="0" fontId="64" fillId="27" borderId="113" xfId="15" applyFont="1" applyFill="1" applyBorder="1" applyAlignment="1">
      <alignment horizontal="center" vertical="center" wrapText="1"/>
    </xf>
    <xf numFmtId="0" fontId="64" fillId="27" borderId="81" xfId="15" applyFont="1" applyFill="1" applyBorder="1" applyAlignment="1">
      <alignment horizontal="center" vertical="center" wrapText="1"/>
    </xf>
    <xf numFmtId="0" fontId="64" fillId="27" borderId="82" xfId="15" applyFont="1" applyFill="1" applyBorder="1" applyAlignment="1">
      <alignment horizontal="center" vertical="center" wrapText="1"/>
    </xf>
    <xf numFmtId="0" fontId="64" fillId="27" borderId="115" xfId="15" applyFont="1" applyFill="1" applyBorder="1" applyAlignment="1">
      <alignment horizontal="center" vertical="center" wrapText="1"/>
    </xf>
    <xf numFmtId="0" fontId="33" fillId="28" borderId="178" xfId="15" applyFill="1" applyBorder="1" applyAlignment="1">
      <alignment horizontal="center" vertical="top" wrapText="1"/>
    </xf>
    <xf numFmtId="0" fontId="33" fillId="28" borderId="151" xfId="15" applyFill="1" applyBorder="1" applyAlignment="1">
      <alignment horizontal="center" vertical="top" wrapText="1"/>
    </xf>
    <xf numFmtId="0" fontId="93" fillId="0" borderId="96" xfId="15" applyFont="1" applyBorder="1" applyAlignment="1">
      <alignment horizontal="center" vertical="center"/>
    </xf>
    <xf numFmtId="0" fontId="93" fillId="0" borderId="96" xfId="15" applyFont="1" applyBorder="1" applyAlignment="1">
      <alignment horizontal="left" vertical="center"/>
    </xf>
    <xf numFmtId="0" fontId="111" fillId="28" borderId="112" xfId="15" applyFont="1" applyFill="1" applyBorder="1" applyAlignment="1">
      <alignment horizontal="center" vertical="center" wrapText="1"/>
    </xf>
    <xf numFmtId="0" fontId="111" fillId="28" borderId="85" xfId="15" applyFont="1" applyFill="1" applyBorder="1" applyAlignment="1">
      <alignment horizontal="center" vertical="center" wrapText="1"/>
    </xf>
    <xf numFmtId="0" fontId="111" fillId="28" borderId="177" xfId="15" applyFont="1" applyFill="1" applyBorder="1" applyAlignment="1">
      <alignment horizontal="center" vertical="center" wrapText="1"/>
    </xf>
    <xf numFmtId="0" fontId="111" fillId="28" borderId="51"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42"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82" xfId="15" applyFont="1" applyFill="1" applyBorder="1" applyAlignment="1">
      <alignment horizontal="center" vertical="center" wrapText="1"/>
    </xf>
    <xf numFmtId="0" fontId="111" fillId="28" borderId="176" xfId="15" applyFont="1" applyFill="1" applyBorder="1" applyAlignment="1">
      <alignment horizontal="center" vertical="center" wrapText="1"/>
    </xf>
    <xf numFmtId="0" fontId="64" fillId="27" borderId="31" xfId="15" applyFont="1" applyFill="1" applyBorder="1" applyAlignment="1">
      <alignment horizontal="center" vertical="center" wrapText="1"/>
    </xf>
    <xf numFmtId="0" fontId="64" fillId="27" borderId="0" xfId="15" applyFont="1" applyFill="1" applyAlignment="1">
      <alignment horizontal="center" vertical="center" wrapText="1"/>
    </xf>
    <xf numFmtId="0" fontId="64" fillId="27" borderId="116" xfId="15" applyFont="1" applyFill="1" applyBorder="1" applyAlignment="1">
      <alignment horizontal="center" vertical="center" wrapText="1"/>
    </xf>
    <xf numFmtId="0" fontId="33" fillId="28" borderId="111" xfId="15" applyFill="1" applyBorder="1" applyAlignment="1">
      <alignment horizontal="center" vertical="top" wrapText="1"/>
    </xf>
    <xf numFmtId="0" fontId="33" fillId="28" borderId="0" xfId="15" applyFill="1" applyAlignment="1">
      <alignment horizontal="center" vertical="center"/>
    </xf>
    <xf numFmtId="0" fontId="111" fillId="28" borderId="172" xfId="15" applyFont="1" applyFill="1" applyBorder="1" applyAlignment="1">
      <alignment horizontal="left" vertical="center" wrapText="1" indent="3"/>
    </xf>
    <xf numFmtId="0" fontId="111" fillId="28" borderId="166" xfId="15" applyFont="1" applyFill="1" applyBorder="1" applyAlignment="1">
      <alignment horizontal="left" vertical="center" wrapText="1" indent="3"/>
    </xf>
    <xf numFmtId="0" fontId="111" fillId="28" borderId="173" xfId="15" applyFont="1" applyFill="1" applyBorder="1" applyAlignment="1">
      <alignment horizontal="left" vertical="center" wrapText="1" indent="3"/>
    </xf>
    <xf numFmtId="0" fontId="111" fillId="28" borderId="49" xfId="15" applyFont="1" applyFill="1" applyBorder="1" applyAlignment="1">
      <alignment horizontal="center" vertical="center" wrapText="1"/>
    </xf>
    <xf numFmtId="0" fontId="111" fillId="28" borderId="118" xfId="15" applyFont="1" applyFill="1" applyBorder="1" applyAlignment="1">
      <alignment horizontal="center" vertical="center" wrapText="1"/>
    </xf>
    <xf numFmtId="0" fontId="33" fillId="28" borderId="175" xfId="15" applyFill="1" applyBorder="1" applyAlignment="1">
      <alignment horizontal="center" vertical="center" wrapText="1"/>
    </xf>
    <xf numFmtId="0" fontId="33" fillId="28" borderId="166" xfId="15" applyFill="1" applyBorder="1" applyAlignment="1">
      <alignment horizontal="center" vertical="center" wrapText="1"/>
    </xf>
    <xf numFmtId="0" fontId="33" fillId="28" borderId="174" xfId="15" applyFill="1" applyBorder="1" applyAlignment="1">
      <alignment horizontal="center" vertical="center" wrapText="1"/>
    </xf>
    <xf numFmtId="0" fontId="111" fillId="28" borderId="175" xfId="15" applyFont="1" applyFill="1" applyBorder="1" applyAlignment="1">
      <alignment horizontal="center" vertical="center" wrapText="1"/>
    </xf>
    <xf numFmtId="0" fontId="111" fillId="28" borderId="183" xfId="15" applyFont="1" applyFill="1" applyBorder="1" applyAlignment="1">
      <alignment horizontal="left" vertical="center" wrapText="1"/>
    </xf>
    <xf numFmtId="0" fontId="111" fillId="28" borderId="73" xfId="15" applyFont="1" applyFill="1" applyBorder="1" applyAlignment="1">
      <alignment horizontal="left" vertical="center" wrapText="1"/>
    </xf>
    <xf numFmtId="0" fontId="111" fillId="28" borderId="184" xfId="15" applyFont="1" applyFill="1" applyBorder="1" applyAlignment="1">
      <alignment horizontal="left" vertical="center" wrapText="1"/>
    </xf>
    <xf numFmtId="0" fontId="33" fillId="0" borderId="96" xfId="15" applyBorder="1" applyAlignment="1">
      <alignment horizontal="left" vertical="center"/>
    </xf>
    <xf numFmtId="0" fontId="111" fillId="0" borderId="155" xfId="15" applyFont="1" applyBorder="1" applyAlignment="1">
      <alignment horizontal="center" vertical="center" wrapText="1"/>
    </xf>
    <xf numFmtId="0" fontId="111" fillId="0" borderId="93" xfId="15" applyFont="1" applyBorder="1" applyAlignment="1">
      <alignment horizontal="center" vertical="center" wrapText="1"/>
    </xf>
    <xf numFmtId="0" fontId="111" fillId="0" borderId="180"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59"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1" xfId="15" applyFill="1" applyBorder="1" applyAlignment="1">
      <alignment horizontal="center" vertical="top" wrapText="1"/>
    </xf>
    <xf numFmtId="0" fontId="33" fillId="27" borderId="0" xfId="15" applyFill="1" applyAlignment="1">
      <alignment horizontal="center" vertical="center"/>
    </xf>
    <xf numFmtId="0" fontId="33" fillId="28" borderId="0" xfId="15" applyFill="1" applyAlignment="1">
      <alignment horizontal="right" vertical="center"/>
    </xf>
    <xf numFmtId="184" fontId="33" fillId="0" borderId="0" xfId="15" applyNumberFormat="1" applyAlignment="1">
      <alignment horizontal="center" vertical="center"/>
    </xf>
    <xf numFmtId="0" fontId="33" fillId="0" borderId="0" xfId="15" applyAlignment="1">
      <alignment horizontal="center" vertical="center"/>
    </xf>
    <xf numFmtId="0" fontId="111" fillId="28" borderId="80" xfId="15" applyFont="1" applyFill="1" applyBorder="1" applyAlignment="1">
      <alignment horizontal="center" vertical="center" wrapText="1"/>
    </xf>
    <xf numFmtId="0" fontId="111" fillId="28" borderId="4" xfId="15" applyFont="1" applyFill="1" applyBorder="1" applyAlignment="1">
      <alignment horizontal="center" vertical="center" wrapText="1"/>
    </xf>
    <xf numFmtId="0" fontId="111"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0" fontId="33" fillId="0" borderId="4" xfId="15" applyBorder="1" applyAlignment="1">
      <alignment horizontal="center" vertical="center"/>
    </xf>
    <xf numFmtId="0" fontId="33" fillId="0" borderId="93" xfId="15" applyBorder="1" applyAlignment="1">
      <alignment horizontal="center" vertical="center"/>
    </xf>
    <xf numFmtId="0" fontId="33" fillId="28" borderId="4" xfId="15" applyFill="1" applyBorder="1" applyAlignment="1">
      <alignment horizontal="center" vertical="center"/>
    </xf>
    <xf numFmtId="0" fontId="111" fillId="28" borderId="105" xfId="15" applyFont="1" applyFill="1" applyBorder="1" applyAlignment="1">
      <alignment horizontal="center" vertical="center" wrapText="1"/>
    </xf>
    <xf numFmtId="0" fontId="111" fillId="28" borderId="106" xfId="15" applyFont="1" applyFill="1" applyBorder="1" applyAlignment="1">
      <alignment horizontal="center" vertical="center" wrapText="1"/>
    </xf>
    <xf numFmtId="0" fontId="111" fillId="28" borderId="179" xfId="15" applyFont="1" applyFill="1" applyBorder="1" applyAlignment="1">
      <alignment horizontal="center" vertical="center" wrapText="1"/>
    </xf>
    <xf numFmtId="0" fontId="93" fillId="0" borderId="93" xfId="15" applyFont="1" applyBorder="1" applyAlignment="1">
      <alignment horizontal="center" vertical="center"/>
    </xf>
    <xf numFmtId="0" fontId="110" fillId="28" borderId="4" xfId="15" applyFont="1" applyFill="1" applyBorder="1" applyAlignment="1">
      <alignment horizontal="center" vertical="center"/>
    </xf>
    <xf numFmtId="0" fontId="33" fillId="27" borderId="93" xfId="15" applyFill="1" applyBorder="1" applyAlignment="1">
      <alignment horizontal="center" vertical="center"/>
    </xf>
    <xf numFmtId="184" fontId="33" fillId="28" borderId="4" xfId="15" applyNumberFormat="1" applyFill="1" applyBorder="1" applyAlignment="1">
      <alignment horizontal="center" vertical="center"/>
    </xf>
    <xf numFmtId="0" fontId="64" fillId="27" borderId="178" xfId="15" applyFont="1" applyFill="1" applyBorder="1" applyAlignment="1">
      <alignment horizontal="center" vertical="center" wrapText="1"/>
    </xf>
    <xf numFmtId="0" fontId="64" fillId="27" borderId="111" xfId="15" applyFont="1" applyFill="1" applyBorder="1" applyAlignment="1">
      <alignment horizontal="center" vertical="center" wrapText="1"/>
    </xf>
    <xf numFmtId="0" fontId="64" fillId="27" borderId="151" xfId="15" applyFont="1" applyFill="1" applyBorder="1" applyAlignment="1">
      <alignment horizontal="center" vertical="center" wrapText="1"/>
    </xf>
    <xf numFmtId="0" fontId="110"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1" fillId="28" borderId="172" xfId="15" applyFont="1" applyFill="1" applyBorder="1" applyAlignment="1">
      <alignment horizontal="center" vertical="center" wrapText="1"/>
    </xf>
    <xf numFmtId="0" fontId="111" fillId="28" borderId="173" xfId="15" applyFont="1" applyFill="1" applyBorder="1" applyAlignment="1">
      <alignment horizontal="center" vertical="center" wrapText="1"/>
    </xf>
    <xf numFmtId="0" fontId="111" fillId="28" borderId="174" xfId="15" applyFont="1" applyFill="1" applyBorder="1" applyAlignment="1">
      <alignment horizontal="center" vertical="center" wrapText="1"/>
    </xf>
    <xf numFmtId="0" fontId="108" fillId="28" borderId="0" xfId="15" applyFont="1" applyFill="1" applyAlignment="1">
      <alignment horizontal="center" vertical="top"/>
    </xf>
    <xf numFmtId="0" fontId="109" fillId="28" borderId="0" xfId="15" applyFont="1" applyFill="1" applyAlignment="1">
      <alignment horizontal="center" vertical="top"/>
    </xf>
    <xf numFmtId="0" fontId="33" fillId="0" borderId="4" xfId="15" applyBorder="1" applyAlignment="1">
      <alignment horizontal="left" vertical="center"/>
    </xf>
    <xf numFmtId="0" fontId="69" fillId="0" borderId="0" xfId="15" applyFont="1" applyAlignment="1" applyProtection="1">
      <alignment vertical="center"/>
      <protection locked="0"/>
    </xf>
    <xf numFmtId="0" fontId="69" fillId="0" borderId="52" xfId="15" applyFont="1" applyBorder="1" applyAlignment="1" applyProtection="1">
      <alignment vertical="center"/>
      <protection locked="0"/>
    </xf>
    <xf numFmtId="183" fontId="69" fillId="0" borderId="0" xfId="15" applyNumberFormat="1" applyFont="1" applyAlignment="1" applyProtection="1">
      <alignment horizontal="center" vertical="center"/>
      <protection locked="0"/>
    </xf>
    <xf numFmtId="0" fontId="69" fillId="0" borderId="0" xfId="15" applyFont="1" applyAlignment="1" applyProtection="1">
      <alignment horizontal="left" vertical="center" shrinkToFit="1"/>
      <protection locked="0"/>
    </xf>
    <xf numFmtId="0" fontId="69" fillId="0" borderId="52" xfId="15" applyFont="1" applyBorder="1" applyAlignment="1" applyProtection="1">
      <alignment horizontal="left" vertical="center" shrinkToFit="1"/>
      <protection locked="0"/>
    </xf>
    <xf numFmtId="49" fontId="69" fillId="0" borderId="0" xfId="15" applyNumberFormat="1" applyFont="1" applyAlignment="1" applyProtection="1">
      <alignment horizontal="left" vertical="center"/>
      <protection locked="0"/>
    </xf>
    <xf numFmtId="49" fontId="69" fillId="0" borderId="52" xfId="15" applyNumberFormat="1" applyFont="1" applyBorder="1" applyAlignment="1" applyProtection="1">
      <alignment horizontal="left" vertical="center"/>
      <protection locked="0"/>
    </xf>
    <xf numFmtId="49" fontId="69" fillId="0" borderId="5" xfId="15" applyNumberFormat="1" applyFont="1" applyBorder="1" applyAlignment="1" applyProtection="1">
      <alignment horizontal="left" vertical="center"/>
      <protection locked="0"/>
    </xf>
    <xf numFmtId="49" fontId="69" fillId="0" borderId="11" xfId="15" applyNumberFormat="1" applyFont="1" applyBorder="1" applyAlignment="1" applyProtection="1">
      <alignment horizontal="left" vertical="center"/>
      <protection locked="0"/>
    </xf>
    <xf numFmtId="0" fontId="69" fillId="0" borderId="0" xfId="15" applyFont="1" applyAlignment="1" applyProtection="1">
      <alignment vertical="center" shrinkToFit="1"/>
      <protection locked="0"/>
    </xf>
    <xf numFmtId="0" fontId="69" fillId="0" borderId="52" xfId="15" applyFont="1" applyBorder="1" applyAlignment="1" applyProtection="1">
      <alignment vertical="center" shrinkToFit="1"/>
      <protection locked="0"/>
    </xf>
    <xf numFmtId="0" fontId="69" fillId="27" borderId="0" xfId="15" applyFont="1" applyFill="1" applyAlignment="1" applyProtection="1">
      <alignment horizontal="center" vertical="center" shrinkToFit="1"/>
      <protection locked="0"/>
    </xf>
    <xf numFmtId="0" fontId="69" fillId="30" borderId="0" xfId="15" applyFont="1" applyFill="1" applyAlignment="1">
      <alignment horizontal="center" vertical="center"/>
    </xf>
    <xf numFmtId="49" fontId="69" fillId="0" borderId="0" xfId="15" applyNumberFormat="1" applyFont="1" applyAlignment="1" applyProtection="1">
      <alignment horizontal="center" vertical="center" shrinkToFit="1"/>
      <protection locked="0"/>
    </xf>
    <xf numFmtId="49" fontId="69" fillId="30" borderId="49" xfId="15" applyNumberFormat="1" applyFont="1" applyFill="1" applyBorder="1" applyAlignment="1" applyProtection="1">
      <alignment horizontal="left" vertical="center"/>
      <protection locked="0"/>
    </xf>
    <xf numFmtId="49" fontId="69" fillId="30" borderId="50" xfId="15" applyNumberFormat="1" applyFont="1" applyFill="1" applyBorder="1" applyAlignment="1" applyProtection="1">
      <alignment horizontal="left" vertical="center"/>
      <protection locked="0"/>
    </xf>
    <xf numFmtId="0" fontId="69" fillId="27" borderId="0" xfId="15" applyFont="1" applyFill="1" applyAlignment="1" applyProtection="1">
      <alignment horizontal="center" vertical="center"/>
      <protection locked="0"/>
    </xf>
    <xf numFmtId="0" fontId="69" fillId="30" borderId="0" xfId="15" applyFont="1" applyFill="1" applyAlignment="1">
      <alignment horizontal="right" vertical="center"/>
    </xf>
    <xf numFmtId="0" fontId="69" fillId="30" borderId="94" xfId="15" applyFont="1" applyFill="1" applyBorder="1" applyAlignment="1">
      <alignment horizontal="justify" vertical="center" wrapText="1"/>
    </xf>
    <xf numFmtId="0" fontId="69" fillId="30" borderId="32" xfId="15" applyFont="1" applyFill="1" applyBorder="1" applyAlignment="1">
      <alignment horizontal="justify" vertical="center" wrapText="1"/>
    </xf>
    <xf numFmtId="0" fontId="69" fillId="30" borderId="34" xfId="15" applyFont="1" applyFill="1" applyBorder="1" applyAlignment="1">
      <alignment horizontal="justify" vertical="center" wrapText="1"/>
    </xf>
    <xf numFmtId="0" fontId="69" fillId="30" borderId="92" xfId="15" applyFont="1" applyFill="1" applyBorder="1" applyAlignment="1">
      <alignment horizontal="left" vertical="center" wrapText="1"/>
    </xf>
    <xf numFmtId="0" fontId="69" fillId="30" borderId="93" xfId="15" applyFont="1" applyFill="1" applyBorder="1" applyAlignment="1">
      <alignment horizontal="left" vertical="center" wrapText="1"/>
    </xf>
    <xf numFmtId="0" fontId="69" fillId="30" borderId="94" xfId="15" applyFont="1" applyFill="1" applyBorder="1" applyAlignment="1">
      <alignment horizontal="left" vertical="center" wrapText="1"/>
    </xf>
    <xf numFmtId="0" fontId="69" fillId="30" borderId="31" xfId="15" applyFont="1" applyFill="1" applyBorder="1" applyAlignment="1">
      <alignment horizontal="left" vertical="center" wrapText="1"/>
    </xf>
    <xf numFmtId="0" fontId="69" fillId="30" borderId="0" xfId="15" applyFont="1" applyFill="1" applyAlignment="1">
      <alignment horizontal="left" vertical="center" wrapText="1"/>
    </xf>
    <xf numFmtId="0" fontId="69" fillId="30" borderId="32" xfId="15" applyFont="1" applyFill="1" applyBorder="1" applyAlignment="1">
      <alignment horizontal="left" vertical="center" wrapText="1"/>
    </xf>
    <xf numFmtId="0" fontId="69" fillId="30" borderId="33" xfId="15" applyFont="1" applyFill="1" applyBorder="1" applyAlignment="1">
      <alignment horizontal="left" vertical="center" wrapText="1"/>
    </xf>
    <xf numFmtId="0" fontId="69" fillId="30" borderId="4" xfId="15" applyFont="1" applyFill="1" applyBorder="1" applyAlignment="1">
      <alignment horizontal="left" vertical="center" wrapText="1"/>
    </xf>
    <xf numFmtId="0" fontId="69" fillId="30" borderId="34" xfId="15" applyFont="1" applyFill="1" applyBorder="1" applyAlignment="1">
      <alignment horizontal="left" vertical="center" wrapText="1"/>
    </xf>
    <xf numFmtId="0" fontId="69" fillId="30" borderId="93" xfId="15" applyFont="1" applyFill="1" applyBorder="1" applyAlignment="1">
      <alignment horizontal="justify" vertical="center" wrapText="1"/>
    </xf>
    <xf numFmtId="0" fontId="69" fillId="30" borderId="0" xfId="15" applyFont="1" applyFill="1" applyAlignment="1">
      <alignment horizontal="justify" vertical="center" wrapText="1"/>
    </xf>
    <xf numFmtId="0" fontId="69" fillId="30" borderId="4" xfId="15" applyFont="1" applyFill="1" applyBorder="1" applyAlignment="1">
      <alignment horizontal="justify" vertical="center" wrapText="1"/>
    </xf>
    <xf numFmtId="0" fontId="69" fillId="30" borderId="93" xfId="15" applyFont="1" applyFill="1" applyBorder="1" applyAlignment="1">
      <alignment horizontal="center" vertical="center" wrapText="1"/>
    </xf>
    <xf numFmtId="0" fontId="69" fillId="30" borderId="0" xfId="15" applyFont="1" applyFill="1" applyAlignment="1">
      <alignment horizontal="center" vertical="center" wrapText="1"/>
    </xf>
    <xf numFmtId="0" fontId="69" fillId="30" borderId="4" xfId="15" applyFont="1" applyFill="1" applyBorder="1" applyAlignment="1">
      <alignment horizontal="center" vertical="center" wrapText="1"/>
    </xf>
    <xf numFmtId="0" fontId="69" fillId="30" borderId="92" xfId="15" applyFont="1" applyFill="1" applyBorder="1" applyAlignment="1">
      <alignment horizontal="center" vertical="center" wrapText="1"/>
    </xf>
    <xf numFmtId="0" fontId="69" fillId="30" borderId="31" xfId="15" applyFont="1" applyFill="1" applyBorder="1" applyAlignment="1">
      <alignment horizontal="center" vertical="center" wrapText="1"/>
    </xf>
    <xf numFmtId="0" fontId="69" fillId="30" borderId="33" xfId="15" applyFont="1" applyFill="1" applyBorder="1" applyAlignment="1">
      <alignment horizontal="center" vertical="center" wrapText="1"/>
    </xf>
    <xf numFmtId="0" fontId="69" fillId="30" borderId="94" xfId="15" applyFont="1" applyFill="1" applyBorder="1" applyAlignment="1">
      <alignment horizontal="center" vertical="center" wrapText="1"/>
    </xf>
    <xf numFmtId="0" fontId="69" fillId="30" borderId="32" xfId="15" applyFont="1" applyFill="1" applyBorder="1" applyAlignment="1">
      <alignment horizontal="center" vertical="center" wrapText="1"/>
    </xf>
    <xf numFmtId="0" fontId="69" fillId="30" borderId="34" xfId="15" applyFont="1" applyFill="1" applyBorder="1" applyAlignment="1">
      <alignment horizontal="center" vertical="center" wrapText="1"/>
    </xf>
    <xf numFmtId="0" fontId="69" fillId="28" borderId="0" xfId="15" applyFont="1" applyFill="1" applyAlignment="1" applyProtection="1">
      <alignment horizontal="left" vertical="center"/>
      <protection locked="0"/>
    </xf>
    <xf numFmtId="0" fontId="69" fillId="30" borderId="96" xfId="15" applyFont="1" applyFill="1" applyBorder="1" applyAlignment="1">
      <alignment horizontal="center" vertical="center" wrapText="1"/>
    </xf>
    <xf numFmtId="0" fontId="69" fillId="30" borderId="96" xfId="15" applyFont="1" applyFill="1" applyBorder="1" applyAlignment="1">
      <alignment horizontal="center" vertical="center"/>
    </xf>
    <xf numFmtId="0" fontId="69" fillId="30" borderId="97" xfId="15" applyFont="1" applyFill="1" applyBorder="1" applyAlignment="1">
      <alignment horizontal="center" vertical="center"/>
    </xf>
    <xf numFmtId="14" fontId="69" fillId="27" borderId="6" xfId="15" applyNumberFormat="1" applyFont="1" applyFill="1" applyBorder="1" applyAlignment="1">
      <alignment horizontal="center"/>
    </xf>
    <xf numFmtId="0" fontId="69" fillId="27" borderId="8" xfId="15" applyFont="1" applyFill="1" applyBorder="1" applyAlignment="1">
      <alignment horizontal="center"/>
    </xf>
    <xf numFmtId="0" fontId="69" fillId="28" borderId="0" xfId="15" applyFont="1" applyFill="1" applyAlignment="1">
      <alignment horizontal="left"/>
    </xf>
    <xf numFmtId="0" fontId="69" fillId="30" borderId="0" xfId="15" applyFont="1" applyFill="1" applyAlignment="1">
      <alignment horizontal="justify" vertical="center"/>
    </xf>
    <xf numFmtId="0" fontId="69" fillId="30" borderId="0" xfId="15" applyFont="1" applyFill="1" applyAlignment="1">
      <alignment vertical="center"/>
    </xf>
    <xf numFmtId="0" fontId="74" fillId="30" borderId="0" xfId="15" applyFont="1" applyFill="1" applyAlignment="1">
      <alignment horizontal="justify" vertical="center"/>
    </xf>
    <xf numFmtId="0" fontId="74" fillId="30" borderId="0" xfId="15" applyFont="1" applyFill="1" applyAlignment="1">
      <alignment vertical="center"/>
    </xf>
    <xf numFmtId="0" fontId="75" fillId="30" borderId="0" xfId="15" applyFont="1" applyFill="1" applyAlignment="1">
      <alignment horizontal="center" vertical="center"/>
    </xf>
    <xf numFmtId="0" fontId="75" fillId="30" borderId="0" xfId="15" applyFont="1" applyFill="1" applyAlignment="1">
      <alignment vertical="center"/>
    </xf>
    <xf numFmtId="0" fontId="69" fillId="30" borderId="0" xfId="15" applyFont="1" applyFill="1" applyAlignment="1">
      <alignment vertical="center" wrapText="1"/>
    </xf>
    <xf numFmtId="0" fontId="69" fillId="30" borderId="95" xfId="15" applyFont="1" applyFill="1" applyBorder="1" applyAlignment="1">
      <alignment horizontal="center" vertical="center" wrapText="1"/>
    </xf>
    <xf numFmtId="0" fontId="69" fillId="30" borderId="95" xfId="15" applyFont="1" applyFill="1" applyBorder="1" applyAlignment="1">
      <alignment horizontal="center" vertical="center"/>
    </xf>
    <xf numFmtId="0" fontId="81" fillId="0" borderId="0" xfId="15" applyFont="1" applyAlignment="1" applyProtection="1">
      <alignment horizontal="center" vertical="top" wrapText="1"/>
      <protection locked="0"/>
    </xf>
    <xf numFmtId="0" fontId="70" fillId="0" borderId="4" xfId="15" applyFont="1" applyBorder="1" applyAlignment="1">
      <alignment horizontal="center"/>
    </xf>
    <xf numFmtId="183" fontId="69" fillId="28" borderId="0" xfId="15" applyNumberFormat="1" applyFont="1" applyFill="1" applyAlignment="1" applyProtection="1">
      <alignment horizontal="center" vertical="center"/>
      <protection locked="0"/>
    </xf>
    <xf numFmtId="0" fontId="69" fillId="28" borderId="0" xfId="15" applyFont="1" applyFill="1" applyAlignment="1" applyProtection="1">
      <alignment horizontal="left" vertical="center" shrinkToFit="1"/>
      <protection locked="0"/>
    </xf>
    <xf numFmtId="0" fontId="70" fillId="30" borderId="3" xfId="15" applyFont="1" applyFill="1" applyBorder="1" applyAlignment="1" applyProtection="1">
      <alignment horizontal="left" vertical="center"/>
      <protection locked="0"/>
    </xf>
    <xf numFmtId="0" fontId="70" fillId="28" borderId="0" xfId="15" applyFont="1" applyFill="1" applyAlignment="1" applyProtection="1">
      <alignment horizontal="left" vertical="top" wrapText="1"/>
      <protection locked="0"/>
    </xf>
    <xf numFmtId="0" fontId="70" fillId="28" borderId="0" xfId="15" applyFont="1" applyFill="1" applyAlignment="1" applyProtection="1">
      <alignment horizontal="center" vertical="center"/>
      <protection locked="0"/>
    </xf>
    <xf numFmtId="0" fontId="69" fillId="28" borderId="0" xfId="15" applyFont="1" applyFill="1" applyAlignment="1">
      <alignment horizontal="center" vertical="center"/>
    </xf>
    <xf numFmtId="0" fontId="69" fillId="28" borderId="4" xfId="15" applyFont="1" applyFill="1" applyBorder="1" applyAlignment="1" applyProtection="1">
      <alignment horizontal="right" vertical="center"/>
      <protection locked="0"/>
    </xf>
    <xf numFmtId="49" fontId="69" fillId="28" borderId="4" xfId="15" applyNumberFormat="1" applyFont="1" applyFill="1" applyBorder="1" applyAlignment="1" applyProtection="1">
      <alignment horizontal="left" vertical="center"/>
      <protection locked="0"/>
    </xf>
    <xf numFmtId="0" fontId="69" fillId="28" borderId="200" xfId="15" applyFont="1" applyFill="1" applyBorder="1" applyAlignment="1" applyProtection="1">
      <alignment horizontal="right" vertical="center"/>
      <protection locked="0"/>
    </xf>
    <xf numFmtId="49" fontId="69" fillId="28" borderId="200" xfId="15" applyNumberFormat="1" applyFont="1" applyFill="1" applyBorder="1" applyAlignment="1" applyProtection="1">
      <alignment horizontal="left" vertical="center"/>
      <protection locked="0"/>
    </xf>
    <xf numFmtId="0" fontId="69" fillId="28" borderId="0" xfId="15" applyFont="1" applyFill="1" applyAlignment="1" applyProtection="1">
      <alignment vertical="center"/>
      <protection locked="0"/>
    </xf>
    <xf numFmtId="0" fontId="69" fillId="30" borderId="4" xfId="15" applyFont="1" applyFill="1" applyBorder="1" applyAlignment="1" applyProtection="1">
      <alignment horizontal="right" vertical="center"/>
      <protection locked="0"/>
    </xf>
    <xf numFmtId="49" fontId="69" fillId="30" borderId="0" xfId="15" applyNumberFormat="1" applyFont="1" applyFill="1" applyAlignment="1" applyProtection="1">
      <alignment horizontal="left" vertical="center"/>
      <protection locked="0"/>
    </xf>
    <xf numFmtId="0" fontId="69" fillId="28" borderId="0" xfId="15" applyFont="1" applyFill="1" applyAlignment="1" applyProtection="1">
      <alignment horizontal="center" vertical="center"/>
      <protection locked="0"/>
    </xf>
    <xf numFmtId="0" fontId="69" fillId="28" borderId="0" xfId="15" applyFont="1" applyFill="1" applyAlignment="1" applyProtection="1">
      <alignment horizontal="center" vertical="center" shrinkToFit="1"/>
      <protection locked="0"/>
    </xf>
    <xf numFmtId="0" fontId="69" fillId="28" borderId="0" xfId="15" applyFont="1" applyFill="1" applyAlignment="1" applyProtection="1">
      <alignment vertical="center" shrinkToFit="1"/>
      <protection locked="0"/>
    </xf>
    <xf numFmtId="0" fontId="69" fillId="28" borderId="0" xfId="15" applyFont="1" applyFill="1" applyAlignment="1">
      <alignment horizontal="right" vertical="center"/>
    </xf>
    <xf numFmtId="0" fontId="70" fillId="30" borderId="0" xfId="15" applyFont="1" applyFill="1" applyAlignment="1">
      <alignment horizontal="center" vertical="center"/>
    </xf>
    <xf numFmtId="0" fontId="70" fillId="31" borderId="0" xfId="15" applyFont="1" applyFill="1" applyAlignment="1">
      <alignment vertical="center"/>
    </xf>
    <xf numFmtId="0" fontId="70" fillId="30" borderId="0" xfId="15" applyFont="1" applyFill="1" applyAlignment="1">
      <alignment horizontal="justify" vertical="center" wrapText="1"/>
    </xf>
    <xf numFmtId="0" fontId="70" fillId="30" borderId="93" xfId="15" applyFont="1" applyFill="1" applyBorder="1" applyAlignment="1" applyProtection="1">
      <alignment vertical="center" shrinkToFit="1"/>
      <protection locked="0"/>
    </xf>
    <xf numFmtId="182" fontId="69" fillId="28" borderId="0" xfId="15" applyNumberFormat="1" applyFont="1" applyFill="1" applyAlignment="1" applyProtection="1">
      <alignment horizontal="center" vertical="center"/>
      <protection locked="0"/>
    </xf>
    <xf numFmtId="49" fontId="69" fillId="0" borderId="0" xfId="15" applyNumberFormat="1" applyFont="1" applyAlignment="1">
      <alignment horizontal="left" vertical="center"/>
    </xf>
    <xf numFmtId="14" fontId="69" fillId="0" borderId="6" xfId="15" applyNumberFormat="1" applyFont="1" applyBorder="1" applyAlignment="1">
      <alignment horizontal="center"/>
    </xf>
    <xf numFmtId="0" fontId="69" fillId="0" borderId="8" xfId="15" applyFont="1" applyBorder="1" applyAlignment="1">
      <alignment horizontal="center"/>
    </xf>
    <xf numFmtId="0" fontId="69" fillId="0" borderId="0" xfId="15" applyFont="1" applyAlignment="1">
      <alignment horizontal="left" vertical="center"/>
    </xf>
    <xf numFmtId="0" fontId="69" fillId="0" borderId="4" xfId="15" applyFont="1" applyBorder="1" applyAlignment="1">
      <alignment horizontal="left" vertical="center"/>
    </xf>
    <xf numFmtId="0" fontId="69" fillId="0" borderId="0" xfId="15" applyFont="1" applyAlignment="1">
      <alignment horizontal="center" vertical="center"/>
    </xf>
    <xf numFmtId="0" fontId="69" fillId="0" borderId="0" xfId="15" applyFont="1" applyAlignment="1">
      <alignment horizontal="left" vertical="center" wrapText="1"/>
    </xf>
    <xf numFmtId="0" fontId="78" fillId="30" borderId="0" xfId="15" applyFont="1" applyFill="1" applyAlignment="1">
      <alignment horizontal="center" vertical="center"/>
    </xf>
    <xf numFmtId="0" fontId="78" fillId="30" borderId="0" xfId="15" applyFont="1" applyFill="1" applyAlignment="1">
      <alignment horizontal="left" vertical="center"/>
    </xf>
    <xf numFmtId="0" fontId="69" fillId="0" borderId="0" xfId="15" applyFont="1" applyAlignment="1">
      <alignment horizontal="center" vertical="center" wrapText="1"/>
    </xf>
    <xf numFmtId="49" fontId="69" fillId="0" borderId="3" xfId="15" applyNumberFormat="1" applyFont="1" applyBorder="1" applyAlignment="1">
      <alignment horizontal="left" vertical="center"/>
    </xf>
    <xf numFmtId="49" fontId="69" fillId="30" borderId="0" xfId="15" applyNumberFormat="1" applyFont="1" applyFill="1" applyAlignment="1">
      <alignment horizontal="center" vertical="center"/>
    </xf>
    <xf numFmtId="49" fontId="69" fillId="28" borderId="0" xfId="15" applyNumberFormat="1" applyFont="1" applyFill="1" applyAlignment="1" applyProtection="1">
      <alignment horizontal="left" vertical="center" shrinkToFit="1"/>
      <protection locked="0"/>
    </xf>
    <xf numFmtId="0" fontId="69" fillId="28" borderId="4" xfId="15" applyFont="1" applyFill="1" applyBorder="1" applyAlignment="1" applyProtection="1">
      <alignment horizontal="left" vertical="center" shrinkToFit="1"/>
      <protection locked="0"/>
    </xf>
    <xf numFmtId="49" fontId="69" fillId="0" borderId="4" xfId="15" applyNumberFormat="1" applyFont="1" applyBorder="1" applyAlignment="1">
      <alignment horizontal="center" vertical="center"/>
    </xf>
    <xf numFmtId="0" fontId="90" fillId="30" borderId="0" xfId="15" applyFont="1" applyFill="1" applyAlignment="1">
      <alignment horizontal="right" vertical="center"/>
    </xf>
    <xf numFmtId="0" fontId="69" fillId="0" borderId="0" xfId="15" applyFont="1" applyAlignment="1">
      <alignment vertical="center" wrapText="1"/>
    </xf>
    <xf numFmtId="0" fontId="90" fillId="30" borderId="0" xfId="15" applyFont="1" applyFill="1" applyAlignment="1">
      <alignment horizontal="left" vertical="center"/>
    </xf>
    <xf numFmtId="49" fontId="69" fillId="0" borderId="4" xfId="15" applyNumberFormat="1" applyFont="1" applyBorder="1" applyAlignment="1">
      <alignment horizontal="left" vertical="center"/>
    </xf>
    <xf numFmtId="0" fontId="121" fillId="0" borderId="93" xfId="15" applyFont="1" applyBorder="1" applyAlignment="1">
      <alignment horizontal="center" vertical="center" wrapText="1"/>
    </xf>
    <xf numFmtId="0" fontId="121" fillId="0" borderId="0" xfId="15" applyFont="1" applyAlignment="1">
      <alignment horizontal="center" vertical="center" wrapText="1"/>
    </xf>
    <xf numFmtId="0" fontId="121" fillId="0" borderId="4" xfId="15" applyFont="1" applyBorder="1" applyAlignment="1">
      <alignment horizontal="center" vertical="center" wrapText="1"/>
    </xf>
    <xf numFmtId="0" fontId="121" fillId="0" borderId="94" xfId="15" applyFont="1" applyBorder="1" applyAlignment="1">
      <alignment horizontal="center" vertical="center" wrapText="1"/>
    </xf>
    <xf numFmtId="0" fontId="121" fillId="0" borderId="32" xfId="15" applyFont="1" applyBorder="1" applyAlignment="1">
      <alignment horizontal="center" vertical="center" wrapText="1"/>
    </xf>
    <xf numFmtId="0" fontId="121" fillId="0" borderId="34" xfId="15" applyFont="1" applyBorder="1" applyAlignment="1">
      <alignment horizontal="center" vertical="center" wrapText="1"/>
    </xf>
    <xf numFmtId="0" fontId="121" fillId="28" borderId="92" xfId="15" applyFont="1" applyFill="1" applyBorder="1" applyAlignment="1">
      <alignment horizontal="center" vertical="center" wrapText="1"/>
    </xf>
    <xf numFmtId="0" fontId="121" fillId="28" borderId="31" xfId="15" applyFont="1" applyFill="1" applyBorder="1" applyAlignment="1">
      <alignment horizontal="center" vertical="center" wrapText="1"/>
    </xf>
    <xf numFmtId="0" fontId="121" fillId="28" borderId="33" xfId="15" applyFont="1" applyFill="1" applyBorder="1" applyAlignment="1">
      <alignment horizontal="center" vertical="center" wrapText="1"/>
    </xf>
    <xf numFmtId="0" fontId="121" fillId="0" borderId="92" xfId="15" applyFont="1" applyBorder="1" applyAlignment="1">
      <alignment horizontal="center" vertical="center" wrapText="1"/>
    </xf>
    <xf numFmtId="0" fontId="121" fillId="0" borderId="31" xfId="15" applyFont="1" applyBorder="1" applyAlignment="1">
      <alignment horizontal="center" vertical="center" wrapText="1"/>
    </xf>
    <xf numFmtId="0" fontId="121" fillId="0" borderId="33" xfId="15" applyFont="1" applyBorder="1" applyAlignment="1">
      <alignment horizontal="center" vertical="center" wrapText="1"/>
    </xf>
    <xf numFmtId="0" fontId="123" fillId="28" borderId="92" xfId="15" applyFont="1" applyFill="1" applyBorder="1" applyAlignment="1">
      <alignment horizontal="center" vertical="center" wrapText="1"/>
    </xf>
    <xf numFmtId="0" fontId="123" fillId="28" borderId="93" xfId="15" applyFont="1" applyFill="1" applyBorder="1" applyAlignment="1">
      <alignment horizontal="center" vertical="center" wrapText="1"/>
    </xf>
    <xf numFmtId="0" fontId="123" fillId="28" borderId="94" xfId="15" applyFont="1" applyFill="1" applyBorder="1" applyAlignment="1">
      <alignment horizontal="center" vertical="center" wrapText="1"/>
    </xf>
    <xf numFmtId="0" fontId="123" fillId="28" borderId="31" xfId="15" applyFont="1" applyFill="1" applyBorder="1" applyAlignment="1">
      <alignment horizontal="center" vertical="center" wrapText="1"/>
    </xf>
    <xf numFmtId="0" fontId="123" fillId="28" borderId="0" xfId="15" applyFont="1" applyFill="1" applyAlignment="1">
      <alignment horizontal="center" vertical="center" wrapText="1"/>
    </xf>
    <xf numFmtId="0" fontId="123" fillId="28" borderId="32" xfId="15" applyFont="1" applyFill="1" applyBorder="1" applyAlignment="1">
      <alignment horizontal="center" vertical="center" wrapText="1"/>
    </xf>
    <xf numFmtId="0" fontId="123" fillId="28" borderId="33" xfId="15" applyFont="1" applyFill="1" applyBorder="1" applyAlignment="1">
      <alignment horizontal="center" vertical="center" wrapText="1"/>
    </xf>
    <xf numFmtId="0" fontId="123" fillId="28" borderId="4" xfId="15" applyFont="1" applyFill="1" applyBorder="1" applyAlignment="1">
      <alignment horizontal="center" vertical="center" wrapText="1"/>
    </xf>
    <xf numFmtId="0" fontId="123" fillId="28" borderId="34" xfId="15" applyFont="1" applyFill="1" applyBorder="1" applyAlignment="1">
      <alignment horizontal="center" vertical="center" wrapText="1"/>
    </xf>
    <xf numFmtId="0" fontId="121" fillId="27" borderId="92" xfId="15" applyFont="1" applyFill="1" applyBorder="1" applyAlignment="1">
      <alignment horizontal="center" vertical="center" wrapText="1"/>
    </xf>
    <xf numFmtId="0" fontId="121" fillId="27" borderId="93" xfId="15" applyFont="1" applyFill="1" applyBorder="1" applyAlignment="1">
      <alignment horizontal="center" vertical="center" wrapText="1"/>
    </xf>
    <xf numFmtId="0" fontId="121" fillId="27" borderId="94" xfId="15" applyFont="1" applyFill="1" applyBorder="1" applyAlignment="1">
      <alignment horizontal="center" vertical="center" wrapText="1"/>
    </xf>
    <xf numFmtId="0" fontId="121" fillId="27" borderId="31" xfId="15" applyFont="1" applyFill="1" applyBorder="1" applyAlignment="1">
      <alignment horizontal="center" vertical="center" wrapText="1"/>
    </xf>
    <xf numFmtId="0" fontId="121" fillId="27" borderId="0" xfId="15" applyFont="1" applyFill="1" applyAlignment="1">
      <alignment horizontal="center" vertical="center" wrapText="1"/>
    </xf>
    <xf numFmtId="0" fontId="121" fillId="27" borderId="32" xfId="15" applyFont="1" applyFill="1" applyBorder="1" applyAlignment="1">
      <alignment horizontal="center" vertical="center" wrapText="1"/>
    </xf>
    <xf numFmtId="0" fontId="121" fillId="27" borderId="33" xfId="15" applyFont="1" applyFill="1" applyBorder="1" applyAlignment="1">
      <alignment horizontal="center" vertical="center" wrapText="1"/>
    </xf>
    <xf numFmtId="0" fontId="121" fillId="27" borderId="4" xfId="15" applyFont="1" applyFill="1" applyBorder="1" applyAlignment="1">
      <alignment horizontal="center" vertical="center" wrapText="1"/>
    </xf>
    <xf numFmtId="0" fontId="121" fillId="27" borderId="34" xfId="15" applyFont="1" applyFill="1" applyBorder="1" applyAlignment="1">
      <alignment horizontal="center" vertical="center" wrapText="1"/>
    </xf>
    <xf numFmtId="0" fontId="124" fillId="28" borderId="92" xfId="15" applyFont="1" applyFill="1" applyBorder="1" applyAlignment="1">
      <alignment horizontal="left" vertical="center" wrapText="1"/>
    </xf>
    <xf numFmtId="0" fontId="124" fillId="28" borderId="93" xfId="15" applyFont="1" applyFill="1" applyBorder="1" applyAlignment="1">
      <alignment horizontal="left" vertical="center" wrapText="1"/>
    </xf>
    <xf numFmtId="0" fontId="124" fillId="28" borderId="94" xfId="15" applyFont="1" applyFill="1" applyBorder="1" applyAlignment="1">
      <alignment horizontal="left" vertical="center" wrapText="1"/>
    </xf>
    <xf numFmtId="0" fontId="124" fillId="28" borderId="31" xfId="15" applyFont="1" applyFill="1" applyBorder="1" applyAlignment="1">
      <alignment horizontal="left" vertical="center" wrapText="1"/>
    </xf>
    <xf numFmtId="0" fontId="124" fillId="28" borderId="0" xfId="15" applyFont="1" applyFill="1" applyAlignment="1">
      <alignment horizontal="left" vertical="center" wrapText="1"/>
    </xf>
    <xf numFmtId="0" fontId="124" fillId="28" borderId="32" xfId="15" applyFont="1" applyFill="1" applyBorder="1" applyAlignment="1">
      <alignment horizontal="left" vertical="center" wrapText="1"/>
    </xf>
    <xf numFmtId="0" fontId="124" fillId="28" borderId="33" xfId="15" applyFont="1" applyFill="1" applyBorder="1" applyAlignment="1">
      <alignment horizontal="left" vertical="center" wrapText="1"/>
    </xf>
    <xf numFmtId="0" fontId="124" fillId="28" borderId="4" xfId="15" applyFont="1" applyFill="1" applyBorder="1" applyAlignment="1">
      <alignment horizontal="left" vertical="center" wrapText="1"/>
    </xf>
    <xf numFmtId="0" fontId="124" fillId="28" borderId="34" xfId="15" applyFont="1" applyFill="1" applyBorder="1" applyAlignment="1">
      <alignment horizontal="left" vertical="center" wrapText="1"/>
    </xf>
    <xf numFmtId="0" fontId="121" fillId="28" borderId="98" xfId="15" applyFont="1" applyFill="1" applyBorder="1" applyAlignment="1">
      <alignment horizontal="left" vertical="center" wrapText="1"/>
    </xf>
    <xf numFmtId="0" fontId="121" fillId="28" borderId="23" xfId="15" applyFont="1" applyFill="1" applyBorder="1" applyAlignment="1">
      <alignment horizontal="left" vertical="center" wrapText="1"/>
    </xf>
    <xf numFmtId="0" fontId="121" fillId="28" borderId="24" xfId="15" applyFont="1" applyFill="1" applyBorder="1" applyAlignment="1">
      <alignment horizontal="left" vertical="center" wrapText="1"/>
    </xf>
    <xf numFmtId="0" fontId="123" fillId="28" borderId="92" xfId="15" applyFont="1" applyFill="1" applyBorder="1" applyAlignment="1">
      <alignment horizontal="left" vertical="center" wrapText="1"/>
    </xf>
    <xf numFmtId="0" fontId="123" fillId="28" borderId="93" xfId="15" applyFont="1" applyFill="1" applyBorder="1" applyAlignment="1">
      <alignment horizontal="left" vertical="center" wrapText="1"/>
    </xf>
    <xf numFmtId="0" fontId="123" fillId="28" borderId="94" xfId="15" applyFont="1" applyFill="1" applyBorder="1" applyAlignment="1">
      <alignment horizontal="left" vertical="center" wrapText="1"/>
    </xf>
    <xf numFmtId="0" fontId="123" fillId="28" borderId="31" xfId="15" applyFont="1" applyFill="1" applyBorder="1" applyAlignment="1">
      <alignment horizontal="left" vertical="center" wrapText="1"/>
    </xf>
    <xf numFmtId="0" fontId="123" fillId="28" borderId="0" xfId="15" applyFont="1" applyFill="1" applyAlignment="1">
      <alignment horizontal="left" vertical="center" wrapText="1"/>
    </xf>
    <xf numFmtId="0" fontId="123" fillId="28" borderId="32" xfId="15" applyFont="1" applyFill="1" applyBorder="1" applyAlignment="1">
      <alignment horizontal="left" vertical="center" wrapText="1"/>
    </xf>
    <xf numFmtId="0" fontId="123" fillId="28" borderId="33" xfId="15" applyFont="1" applyFill="1" applyBorder="1" applyAlignment="1">
      <alignment horizontal="left" vertical="center" wrapText="1"/>
    </xf>
    <xf numFmtId="0" fontId="123" fillId="28" borderId="4" xfId="15" applyFont="1" applyFill="1" applyBorder="1" applyAlignment="1">
      <alignment horizontal="left" vertical="center" wrapText="1"/>
    </xf>
    <xf numFmtId="0" fontId="123" fillId="28" borderId="34" xfId="15" applyFont="1" applyFill="1" applyBorder="1" applyAlignment="1">
      <alignment horizontal="left" vertical="center" wrapText="1"/>
    </xf>
    <xf numFmtId="0" fontId="121" fillId="0" borderId="92" xfId="15" applyFont="1" applyBorder="1" applyAlignment="1">
      <alignment horizontal="left" vertical="center" wrapText="1"/>
    </xf>
    <xf numFmtId="0" fontId="121" fillId="0" borderId="93" xfId="15" applyFont="1" applyBorder="1" applyAlignment="1">
      <alignment horizontal="left" vertical="center" wrapText="1"/>
    </xf>
    <xf numFmtId="0" fontId="121" fillId="0" borderId="94" xfId="15" applyFont="1" applyBorder="1" applyAlignment="1">
      <alignment horizontal="left" vertical="center" wrapText="1"/>
    </xf>
    <xf numFmtId="0" fontId="121" fillId="0" borderId="31" xfId="15" applyFont="1" applyBorder="1" applyAlignment="1">
      <alignment horizontal="left" vertical="center" wrapText="1"/>
    </xf>
    <xf numFmtId="0" fontId="121" fillId="0" borderId="0" xfId="15" applyFont="1" applyAlignment="1">
      <alignment horizontal="left" vertical="center" wrapText="1"/>
    </xf>
    <xf numFmtId="0" fontId="121" fillId="0" borderId="32" xfId="15" applyFont="1" applyBorder="1" applyAlignment="1">
      <alignment horizontal="left" vertical="center" wrapText="1"/>
    </xf>
    <xf numFmtId="0" fontId="121" fillId="0" borderId="33" xfId="15" applyFont="1" applyBorder="1" applyAlignment="1">
      <alignment horizontal="left" vertical="center" wrapText="1"/>
    </xf>
    <xf numFmtId="0" fontId="121" fillId="0" borderId="4" xfId="15" applyFont="1" applyBorder="1" applyAlignment="1">
      <alignment horizontal="left" vertical="center" wrapText="1"/>
    </xf>
    <xf numFmtId="0" fontId="121" fillId="0" borderId="34" xfId="15" applyFont="1" applyBorder="1" applyAlignment="1">
      <alignment horizontal="left" vertical="center" wrapText="1"/>
    </xf>
    <xf numFmtId="0" fontId="121" fillId="28" borderId="93" xfId="15" applyFont="1" applyFill="1" applyBorder="1" applyAlignment="1">
      <alignment horizontal="center" vertical="center" wrapText="1"/>
    </xf>
    <xf numFmtId="0" fontId="121" fillId="28" borderId="94" xfId="15" applyFont="1" applyFill="1" applyBorder="1" applyAlignment="1">
      <alignment horizontal="center" vertical="center" wrapText="1"/>
    </xf>
    <xf numFmtId="0" fontId="121" fillId="28" borderId="0" xfId="15" applyFont="1" applyFill="1" applyAlignment="1">
      <alignment horizontal="center" vertical="center" wrapText="1"/>
    </xf>
    <xf numFmtId="0" fontId="121" fillId="28" borderId="32" xfId="15" applyFont="1" applyFill="1" applyBorder="1" applyAlignment="1">
      <alignment horizontal="center" vertical="center" wrapText="1"/>
    </xf>
    <xf numFmtId="0" fontId="121" fillId="28" borderId="4" xfId="15" applyFont="1" applyFill="1" applyBorder="1" applyAlignment="1">
      <alignment horizontal="center" vertical="center" wrapText="1"/>
    </xf>
    <xf numFmtId="0" fontId="121" fillId="28" borderId="34" xfId="15" applyFont="1" applyFill="1" applyBorder="1" applyAlignment="1">
      <alignment horizontal="center" vertical="center" wrapText="1"/>
    </xf>
    <xf numFmtId="0" fontId="121" fillId="28" borderId="0" xfId="15" applyFont="1" applyFill="1" applyAlignment="1">
      <alignment horizontal="center" vertical="center"/>
    </xf>
    <xf numFmtId="0" fontId="122" fillId="0" borderId="0" xfId="15" applyFont="1" applyAlignment="1">
      <alignment horizontal="left" vertical="center"/>
    </xf>
    <xf numFmtId="0" fontId="122" fillId="0" borderId="4" xfId="15" applyFont="1" applyBorder="1" applyAlignment="1">
      <alignment horizontal="left" vertical="center"/>
    </xf>
    <xf numFmtId="0" fontId="121" fillId="28" borderId="98" xfId="15" applyFont="1" applyFill="1" applyBorder="1" applyAlignment="1">
      <alignment horizontal="center" vertical="center" wrapText="1"/>
    </xf>
    <xf numFmtId="0" fontId="121" fillId="28" borderId="23" xfId="15" applyFont="1" applyFill="1" applyBorder="1" applyAlignment="1">
      <alignment horizontal="center" vertical="center" wrapText="1"/>
    </xf>
    <xf numFmtId="0" fontId="121" fillId="28" borderId="24" xfId="15" applyFont="1" applyFill="1" applyBorder="1" applyAlignment="1">
      <alignment horizontal="center"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36" xfId="0" applyFont="1" applyBorder="1" applyAlignment="1">
      <alignment horizontal="left" vertical="center"/>
    </xf>
    <xf numFmtId="0" fontId="5" fillId="0" borderId="27" xfId="0" applyFont="1" applyBorder="1" applyAlignment="1">
      <alignment horizontal="left" vertical="center" shrinkToFit="1"/>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3" xfId="0" applyFont="1" applyBorder="1" applyAlignment="1">
      <alignment horizontal="center" vertical="center"/>
    </xf>
    <xf numFmtId="177" fontId="5" fillId="0" borderId="3"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4" xfId="0" applyFont="1" applyBorder="1" applyAlignment="1">
      <alignment horizontal="center" vertical="center"/>
    </xf>
    <xf numFmtId="0" fontId="6" fillId="0" borderId="0" xfId="0" applyFont="1" applyAlignment="1">
      <alignment horizontal="center" vertical="center"/>
    </xf>
    <xf numFmtId="0" fontId="5" fillId="0" borderId="29"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0" fillId="0" borderId="0" xfId="0" applyAlignment="1">
      <alignment horizontal="center" vertical="center"/>
    </xf>
    <xf numFmtId="0" fontId="17" fillId="2" borderId="24" xfId="1" applyFont="1" applyFill="1" applyBorder="1" applyAlignment="1">
      <alignment horizontal="center" vertical="center" textRotation="255" wrapText="1"/>
    </xf>
    <xf numFmtId="0" fontId="8" fillId="2" borderId="2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190498</xdr:rowOff>
    </xdr:from>
    <xdr:to>
      <xdr:col>38</xdr:col>
      <xdr:colOff>533400</xdr:colOff>
      <xdr:row>20</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333498"/>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20</xdr:row>
      <xdr:rowOff>57150</xdr:rowOff>
    </xdr:from>
    <xdr:to>
      <xdr:col>35</xdr:col>
      <xdr:colOff>533400</xdr:colOff>
      <xdr:row>27</xdr:row>
      <xdr:rowOff>152400</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67150"/>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142873</xdr:colOff>
      <xdr:row>1</xdr:row>
      <xdr:rowOff>190499</xdr:rowOff>
    </xdr:from>
    <xdr:to>
      <xdr:col>40</xdr:col>
      <xdr:colOff>390525</xdr:colOff>
      <xdr:row>6</xdr:row>
      <xdr:rowOff>142875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86673" y="380999"/>
          <a:ext cx="7791452" cy="90487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600" b="1">
              <a:solidFill>
                <a:srgbClr val="FF0000"/>
              </a:solidFill>
            </a:rPr>
            <a:t>↑　　　　↑　　　　↑</a:t>
          </a:r>
          <a:endParaRPr kumimoji="1" lang="en-US" altLang="ja-JP" sz="1600" b="1">
            <a:solidFill>
              <a:srgbClr val="FF0000"/>
            </a:solidFill>
          </a:endParaRPr>
        </a:p>
        <a:p>
          <a:pPr algn="l"/>
          <a:r>
            <a:rPr kumimoji="1" lang="ja-JP" altLang="en-US" sz="1600" b="1">
              <a:solidFill>
                <a:srgbClr val="FF0000"/>
              </a:solidFill>
            </a:rPr>
            <a:t>電子申請で確認済証の電子交付を希望しないの場合は</a:t>
          </a:r>
          <a:r>
            <a:rPr kumimoji="1" lang="en-US" altLang="ja-JP" sz="1600" b="1">
              <a:solidFill>
                <a:srgbClr val="FF0000"/>
              </a:solidFill>
            </a:rPr>
            <a:t>【</a:t>
          </a:r>
          <a:r>
            <a:rPr kumimoji="1" lang="ja-JP" altLang="en-US" sz="1600" b="1">
              <a:solidFill>
                <a:srgbClr val="FF0000"/>
              </a:solidFill>
            </a:rPr>
            <a:t>紙交付</a:t>
          </a:r>
          <a:r>
            <a:rPr kumimoji="1" lang="en-US" altLang="ja-JP" sz="1600" b="1">
              <a:solidFill>
                <a:srgbClr val="FF0000"/>
              </a:solidFill>
            </a:rPr>
            <a:t>】</a:t>
          </a:r>
          <a:r>
            <a:rPr kumimoji="1" lang="ja-JP" altLang="en-US" sz="1600" b="1">
              <a:solidFill>
                <a:srgbClr val="FF0000"/>
              </a:solidFill>
            </a:rPr>
            <a:t>を選択してください。</a:t>
          </a:r>
          <a:endParaRPr kumimoji="1" lang="en-US" altLang="ja-JP" sz="1600" b="1">
            <a:solidFill>
              <a:srgbClr val="FF0000"/>
            </a:solidFill>
          </a:endParaRPr>
        </a:p>
        <a:p>
          <a:pPr algn="l"/>
          <a:r>
            <a:rPr kumimoji="1" lang="ja-JP" altLang="en-US" sz="1600" b="1">
              <a:solidFill>
                <a:srgbClr val="FF0000"/>
              </a:solidFill>
            </a:rPr>
            <a:t>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0</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35</xdr:col>
      <xdr:colOff>542926</xdr:colOff>
      <xdr:row>23</xdr:row>
      <xdr:rowOff>85724</xdr:rowOff>
    </xdr:from>
    <xdr:to>
      <xdr:col>39</xdr:col>
      <xdr:colOff>657225</xdr:colOff>
      <xdr:row>31</xdr:row>
      <xdr:rowOff>200025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10982326" y="4905374"/>
          <a:ext cx="2857499" cy="1790701"/>
        </a:xfrm>
        <a:prstGeom prst="wedgeRectCallout">
          <a:avLst>
            <a:gd name="adj1" fmla="val -196336"/>
            <a:gd name="adj2" fmla="val 35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27213</xdr:colOff>
      <xdr:row>0</xdr:row>
      <xdr:rowOff>108858</xdr:rowOff>
    </xdr:from>
    <xdr:to>
      <xdr:col>23</xdr:col>
      <xdr:colOff>0</xdr:colOff>
      <xdr:row>5</xdr:row>
      <xdr:rowOff>421823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76106" y="108858"/>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2,000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9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9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9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9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9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9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9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9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9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9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9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9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9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9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9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9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9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9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9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9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9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9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9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9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9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9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9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9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9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9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9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9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9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9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9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9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9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9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9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9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9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9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9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9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9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9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9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9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9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9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9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9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9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9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9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9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9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9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9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9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9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9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9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9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9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9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9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9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9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9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9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9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9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9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9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9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9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9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9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9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9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9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9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9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9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9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9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9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9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9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9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9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9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9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9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9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9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9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9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9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9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9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9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9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9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9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9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9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9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9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9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9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9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9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9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9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9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9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9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9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9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9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9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9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9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9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9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9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9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9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9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9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9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9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9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9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9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9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9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9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9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9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9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9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9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9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9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9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9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9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9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9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9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9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9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9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9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9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9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9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9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9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9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9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9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9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9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9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9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9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9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9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9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9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9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9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9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9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9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9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9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9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9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9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9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9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9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9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9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9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9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9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9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9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9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9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9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9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9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9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9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9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9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9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9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9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9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9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9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9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9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9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9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9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9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9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9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9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9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9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9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9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9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9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9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9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9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9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9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9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9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9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9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9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9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9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9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9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9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9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9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9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9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9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9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9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9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9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9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9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9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9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9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9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9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9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9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9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9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9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9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9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9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9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9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9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9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9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9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9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9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9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9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9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9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9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9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9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9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9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9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9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428625</xdr:colOff>
      <xdr:row>11</xdr:row>
      <xdr:rowOff>180976</xdr:rowOff>
    </xdr:from>
    <xdr:to>
      <xdr:col>38</xdr:col>
      <xdr:colOff>342900</xdr:colOff>
      <xdr:row>16</xdr:row>
      <xdr:rowOff>200026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029825" y="2705101"/>
          <a:ext cx="1285875" cy="1066800"/>
        </a:xfrm>
        <a:prstGeom prst="borderCallout1">
          <a:avLst>
            <a:gd name="adj1" fmla="val 21628"/>
            <a:gd name="adj2" fmla="val -1491"/>
            <a:gd name="adj3" fmla="val 93738"/>
            <a:gd name="adj4" fmla="val -4967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276225</xdr:colOff>
      <xdr:row>15</xdr:row>
      <xdr:rowOff>57151</xdr:rowOff>
    </xdr:from>
    <xdr:to>
      <xdr:col>43</xdr:col>
      <xdr:colOff>285750</xdr:colOff>
      <xdr:row>23</xdr:row>
      <xdr:rowOff>38101</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934825" y="3419476"/>
          <a:ext cx="2752725" cy="1504950"/>
        </a:xfrm>
        <a:prstGeom prst="wedgeRectCallout">
          <a:avLst>
            <a:gd name="adj1" fmla="val -205124"/>
            <a:gd name="adj2" fmla="val 431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39</xdr:col>
      <xdr:colOff>85725</xdr:colOff>
      <xdr:row>30</xdr:row>
      <xdr:rowOff>200025</xdr:rowOff>
    </xdr:from>
    <xdr:to>
      <xdr:col>41</xdr:col>
      <xdr:colOff>0</xdr:colOff>
      <xdr:row>36</xdr:row>
      <xdr:rowOff>190500</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1744325" y="6400800"/>
          <a:ext cx="1285875" cy="1057275"/>
        </a:xfrm>
        <a:prstGeom prst="borderCallout1">
          <a:avLst>
            <a:gd name="adj1" fmla="val 21628"/>
            <a:gd name="adj2" fmla="val -1491"/>
            <a:gd name="adj3" fmla="val -27076"/>
            <a:gd name="adj4" fmla="val -157078"/>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38</xdr:col>
      <xdr:colOff>47625</xdr:colOff>
      <xdr:row>38</xdr:row>
      <xdr:rowOff>38100</xdr:rowOff>
    </xdr:from>
    <xdr:to>
      <xdr:col>42</xdr:col>
      <xdr:colOff>57150</xdr:colOff>
      <xdr:row>41</xdr:row>
      <xdr:rowOff>104775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1020425" y="7724775"/>
          <a:ext cx="2752725" cy="695325"/>
        </a:xfrm>
        <a:prstGeom prst="wedgeRectCallout">
          <a:avLst>
            <a:gd name="adj1" fmla="val -155643"/>
            <a:gd name="adj2" fmla="val -24728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123825</xdr:colOff>
      <xdr:row>29</xdr:row>
      <xdr:rowOff>9525</xdr:rowOff>
    </xdr:from>
    <xdr:to>
      <xdr:col>33</xdr:col>
      <xdr:colOff>533400</xdr:colOff>
      <xdr:row>32</xdr:row>
      <xdr:rowOff>0</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667625" y="6000750"/>
          <a:ext cx="409575" cy="428625"/>
        </a:xfrm>
        <a:prstGeom prst="rightBrace">
          <a:avLst>
            <a:gd name="adj1" fmla="val 17635"/>
            <a:gd name="adj2" fmla="val 8175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2909"/>
            <a:gd name="adj2" fmla="val -17247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33</xdr:col>
      <xdr:colOff>257176</xdr:colOff>
      <xdr:row>24</xdr:row>
      <xdr:rowOff>200025</xdr:rowOff>
    </xdr:from>
    <xdr:to>
      <xdr:col>33</xdr:col>
      <xdr:colOff>638176</xdr:colOff>
      <xdr:row>29</xdr:row>
      <xdr:rowOff>0</xdr:rowOff>
    </xdr:to>
    <xdr:sp macro="" textlink="">
      <xdr:nvSpPr>
        <xdr:cNvPr id="11" name="右中かっこ 10">
          <a:extLst>
            <a:ext uri="{FF2B5EF4-FFF2-40B4-BE49-F238E27FC236}">
              <a16:creationId xmlns:a16="http://schemas.microsoft.com/office/drawing/2014/main" id="{00000000-0008-0000-0500-00000B000000}"/>
            </a:ext>
          </a:extLst>
        </xdr:cNvPr>
        <xdr:cNvSpPr/>
      </xdr:nvSpPr>
      <xdr:spPr bwMode="auto">
        <a:xfrm flipH="1">
          <a:off x="7800976" y="5143500"/>
          <a:ext cx="381000" cy="847725"/>
        </a:xfrm>
        <a:prstGeom prst="rightBrace">
          <a:avLst>
            <a:gd name="adj1" fmla="val 17635"/>
            <a:gd name="adj2" fmla="val 77308"/>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171450</xdr:colOff>
      <xdr:row>25</xdr:row>
      <xdr:rowOff>66674</xdr:rowOff>
    </xdr:from>
    <xdr:to>
      <xdr:col>39</xdr:col>
      <xdr:colOff>323850</xdr:colOff>
      <xdr:row>29</xdr:row>
      <xdr:rowOff>57150</xdr:rowOff>
    </xdr:to>
    <xdr:sp macro="" textlink="">
      <xdr:nvSpPr>
        <xdr:cNvPr id="15" name="左大かっこ 14">
          <a:extLst>
            <a:ext uri="{FF2B5EF4-FFF2-40B4-BE49-F238E27FC236}">
              <a16:creationId xmlns:a16="http://schemas.microsoft.com/office/drawing/2014/main" id="{00000000-0008-0000-0500-00000F000000}"/>
            </a:ext>
          </a:extLst>
        </xdr:cNvPr>
        <xdr:cNvSpPr/>
      </xdr:nvSpPr>
      <xdr:spPr>
        <a:xfrm>
          <a:off x="11830050" y="5219699"/>
          <a:ext cx="152400" cy="828676"/>
        </a:xfrm>
        <a:prstGeom prst="leftBracket">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371475</xdr:colOff>
      <xdr:row>25</xdr:row>
      <xdr:rowOff>19050</xdr:rowOff>
    </xdr:from>
    <xdr:to>
      <xdr:col>44</xdr:col>
      <xdr:colOff>809625</xdr:colOff>
      <xdr:row>29</xdr:row>
      <xdr:rowOff>114300</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bwMode="auto">
        <a:xfrm>
          <a:off x="12030075" y="5172075"/>
          <a:ext cx="3867150" cy="9334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前願が弊社の場合、下段の</a:t>
          </a:r>
          <a:r>
            <a:rPr kumimoji="1" lang="en-US" altLang="ja-JP" sz="1400" b="1">
              <a:solidFill>
                <a:srgbClr val="FF0000"/>
              </a:solidFill>
            </a:rPr>
            <a:t>5</a:t>
          </a:r>
          <a:r>
            <a:rPr kumimoji="1" lang="ja-JP" altLang="en-US" sz="1400" b="1">
              <a:solidFill>
                <a:srgbClr val="FF0000"/>
              </a:solidFill>
            </a:rPr>
            <a:t>つのセルから必要情報を選択・入力すると、交付番号が表示されます。</a:t>
          </a:r>
          <a:endParaRPr kumimoji="1" lang="en-US" altLang="ja-JP" sz="1400" b="1">
            <a:solidFill>
              <a:srgbClr val="FF0000"/>
            </a:solidFill>
          </a:endParaRPr>
        </a:p>
        <a:p>
          <a:pPr algn="l"/>
          <a:r>
            <a:rPr kumimoji="1" lang="ja-JP" altLang="en-US" sz="1400" b="1">
              <a:solidFill>
                <a:srgbClr val="FF0000"/>
              </a:solidFill>
            </a:rPr>
            <a:t>他社の場合は上段に入力してください。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48.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1.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1.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D1" s="989" t="s">
        <v>4196</v>
      </c>
      <c r="AE1" s="269" t="s">
        <v>3572</v>
      </c>
      <c r="AF1" s="269" t="s">
        <v>3573</v>
      </c>
    </row>
    <row r="2" spans="1:39" ht="15" customHeight="1" thickBot="1">
      <c r="AC2" s="270" t="s">
        <v>4198</v>
      </c>
      <c r="AD2" s="270" t="s">
        <v>4197</v>
      </c>
      <c r="AE2" s="270" t="s">
        <v>4197</v>
      </c>
      <c r="AF2" s="270" t="s">
        <v>4197</v>
      </c>
    </row>
    <row r="3" spans="1:39" ht="15" customHeight="1">
      <c r="A3" s="1007" t="s">
        <v>2497</v>
      </c>
      <c r="B3" s="1007"/>
      <c r="C3" s="1007"/>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row>
    <row r="4" spans="1:39" ht="15" customHeight="1">
      <c r="A4" s="1007"/>
      <c r="B4" s="1007"/>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row>
    <row r="5" spans="1:39" ht="15" customHeight="1">
      <c r="A5" s="1007"/>
      <c r="B5" s="1007"/>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row>
    <row r="6" spans="1:39" ht="15" customHeight="1">
      <c r="A6" s="1007"/>
      <c r="B6" s="1007"/>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row>
    <row r="7" spans="1:39" ht="15" customHeight="1">
      <c r="A7" s="271"/>
      <c r="B7" s="271"/>
      <c r="C7" s="271"/>
      <c r="D7" s="271"/>
      <c r="E7" s="271"/>
      <c r="F7" s="271"/>
      <c r="G7" s="271"/>
      <c r="H7" s="271"/>
      <c r="I7" s="271"/>
      <c r="J7" s="1008" t="s">
        <v>4214</v>
      </c>
      <c r="K7" s="1008"/>
      <c r="L7" s="1008"/>
      <c r="M7" s="1008"/>
      <c r="N7" s="1008"/>
      <c r="O7" s="1008"/>
      <c r="P7" s="1008"/>
      <c r="Q7" s="1008"/>
      <c r="R7" s="1008"/>
      <c r="S7" s="271"/>
      <c r="T7" s="271"/>
      <c r="U7" s="271"/>
      <c r="V7" s="271"/>
      <c r="W7" s="271"/>
      <c r="X7" s="271"/>
      <c r="Y7" s="271"/>
      <c r="Z7" s="271"/>
      <c r="AA7" s="271"/>
    </row>
    <row r="8" spans="1:39" ht="15" customHeight="1"/>
    <row r="9" spans="1:39" ht="15" customHeight="1">
      <c r="A9" s="1009" t="s">
        <v>4212</v>
      </c>
      <c r="B9" s="1009"/>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row>
    <row r="10" spans="1:39" ht="15" customHeight="1">
      <c r="A10" s="1009"/>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row>
    <row r="11" spans="1:39" ht="15" customHeight="1">
      <c r="A11" s="1009"/>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row>
    <row r="12" spans="1:39" ht="15" customHeight="1">
      <c r="A12" s="1009"/>
      <c r="B12" s="1009"/>
      <c r="C12" s="1009"/>
      <c r="D12" s="1009"/>
      <c r="E12" s="1009"/>
      <c r="F12" s="1009"/>
      <c r="G12" s="1009"/>
      <c r="H12" s="1009"/>
      <c r="I12" s="1009"/>
      <c r="J12" s="1009"/>
      <c r="K12" s="1009"/>
      <c r="L12" s="1009"/>
      <c r="M12" s="1009"/>
      <c r="N12" s="1009"/>
      <c r="O12" s="1009"/>
      <c r="P12" s="1009"/>
      <c r="Q12" s="1009"/>
      <c r="R12" s="1009"/>
      <c r="S12" s="1009"/>
      <c r="T12" s="1009"/>
      <c r="U12" s="1009"/>
      <c r="V12" s="1009"/>
      <c r="W12" s="1009"/>
      <c r="X12" s="1009"/>
      <c r="Y12" s="1009"/>
      <c r="Z12" s="1009"/>
      <c r="AA12" s="1009"/>
    </row>
    <row r="13" spans="1:39" ht="15" customHeight="1">
      <c r="A13" s="1009"/>
      <c r="B13" s="1009"/>
      <c r="C13" s="1009"/>
      <c r="D13" s="1009"/>
      <c r="E13" s="1009"/>
      <c r="F13" s="1009"/>
      <c r="G13" s="1009"/>
      <c r="H13" s="1009"/>
      <c r="I13" s="1009"/>
      <c r="J13" s="1009"/>
      <c r="K13" s="1009"/>
      <c r="L13" s="1009"/>
      <c r="M13" s="1009"/>
      <c r="N13" s="1009"/>
      <c r="O13" s="1009"/>
      <c r="P13" s="1009"/>
      <c r="Q13" s="1009"/>
      <c r="R13" s="1009"/>
      <c r="S13" s="1009"/>
      <c r="T13" s="1009"/>
      <c r="U13" s="1009"/>
      <c r="V13" s="1009"/>
      <c r="W13" s="1009"/>
      <c r="X13" s="1009"/>
      <c r="Y13" s="1009"/>
      <c r="Z13" s="1009"/>
      <c r="AA13" s="1009"/>
    </row>
    <row r="14" spans="1:39" ht="15" customHeight="1">
      <c r="A14" s="1009"/>
      <c r="B14" s="1009"/>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row>
    <row r="15" spans="1:39" ht="15" customHeight="1">
      <c r="A15" s="1009"/>
      <c r="B15" s="1009"/>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c r="Z15" s="1009"/>
      <c r="AA15" s="1009"/>
    </row>
    <row r="16" spans="1:39" ht="15" customHeight="1">
      <c r="A16" s="1009"/>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c r="Z16" s="1009"/>
      <c r="AA16" s="1009"/>
      <c r="AC16" s="273"/>
      <c r="AD16" s="273"/>
      <c r="AE16" s="273"/>
      <c r="AF16" s="273"/>
      <c r="AG16" s="273"/>
      <c r="AH16" s="273"/>
      <c r="AI16" s="273"/>
      <c r="AJ16" s="273"/>
      <c r="AK16" s="273"/>
      <c r="AL16" s="273"/>
      <c r="AM16" s="273"/>
    </row>
    <row r="17" spans="1:39" ht="15" customHeight="1">
      <c r="A17" s="1009"/>
      <c r="B17" s="1009"/>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c r="Z17" s="1009"/>
      <c r="AA17" s="1009"/>
      <c r="AC17" s="273"/>
      <c r="AD17" s="273"/>
      <c r="AE17" s="273"/>
      <c r="AF17" s="273"/>
      <c r="AG17" s="273"/>
      <c r="AH17" s="273"/>
      <c r="AI17" s="273"/>
      <c r="AJ17" s="273"/>
      <c r="AK17" s="273"/>
      <c r="AL17" s="273"/>
      <c r="AM17" s="273"/>
    </row>
    <row r="18" spans="1:39" ht="15" customHeight="1">
      <c r="A18" s="1009"/>
      <c r="B18" s="1009"/>
      <c r="C18" s="1009"/>
      <c r="D18" s="1009"/>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C18" s="273"/>
      <c r="AD18" s="273"/>
      <c r="AE18" s="273"/>
      <c r="AF18" s="273"/>
      <c r="AG18" s="273"/>
      <c r="AH18" s="273"/>
      <c r="AI18" s="273"/>
      <c r="AJ18" s="273"/>
      <c r="AK18" s="273"/>
      <c r="AL18" s="273"/>
      <c r="AM18" s="273"/>
    </row>
    <row r="19" spans="1:39" ht="15" customHeight="1">
      <c r="A19" s="1009"/>
      <c r="B19" s="1009"/>
      <c r="C19" s="1009"/>
      <c r="D19" s="1009"/>
      <c r="E19" s="1009"/>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C19" s="273"/>
      <c r="AD19" s="273"/>
      <c r="AE19" s="273"/>
      <c r="AF19" s="273"/>
      <c r="AG19" s="273"/>
      <c r="AH19" s="273"/>
      <c r="AI19" s="273"/>
      <c r="AJ19" s="273"/>
      <c r="AK19" s="273"/>
      <c r="AL19" s="273"/>
      <c r="AM19" s="273"/>
    </row>
    <row r="20" spans="1:39" ht="15" customHeight="1">
      <c r="A20" s="1009"/>
      <c r="B20" s="1009"/>
      <c r="C20" s="1009"/>
      <c r="D20" s="1009"/>
      <c r="E20" s="1009"/>
      <c r="F20" s="1009"/>
      <c r="G20" s="1009"/>
      <c r="H20" s="1009"/>
      <c r="I20" s="1009"/>
      <c r="J20" s="1009"/>
      <c r="K20" s="1009"/>
      <c r="L20" s="1009"/>
      <c r="M20" s="1009"/>
      <c r="N20" s="1009"/>
      <c r="O20" s="1009"/>
      <c r="P20" s="1009"/>
      <c r="Q20" s="1009"/>
      <c r="R20" s="1009"/>
      <c r="S20" s="1009"/>
      <c r="T20" s="1009"/>
      <c r="U20" s="1009"/>
      <c r="V20" s="1009"/>
      <c r="W20" s="1009"/>
      <c r="X20" s="1009"/>
      <c r="Y20" s="1009"/>
      <c r="Z20" s="1009"/>
      <c r="AA20" s="1009"/>
      <c r="AC20" s="273"/>
      <c r="AD20" s="273"/>
      <c r="AE20" s="273"/>
      <c r="AF20" s="273"/>
      <c r="AG20" s="273"/>
      <c r="AH20" s="273"/>
      <c r="AI20" s="273"/>
      <c r="AJ20" s="273"/>
      <c r="AK20" s="273"/>
      <c r="AL20" s="273"/>
      <c r="AM20" s="273"/>
    </row>
    <row r="21" spans="1:39" ht="15" customHeight="1">
      <c r="A21" s="1009"/>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C21" s="273"/>
      <c r="AD21" s="273"/>
      <c r="AE21" s="273"/>
      <c r="AF21" s="273"/>
      <c r="AG21" s="273"/>
      <c r="AH21" s="273"/>
      <c r="AI21" s="273"/>
      <c r="AJ21" s="273"/>
      <c r="AK21" s="273"/>
      <c r="AL21" s="273"/>
      <c r="AM21" s="273"/>
    </row>
    <row r="22" spans="1:39" ht="15" customHeight="1">
      <c r="A22" s="1009"/>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C22" s="273"/>
      <c r="AD22" s="273"/>
      <c r="AE22" s="273"/>
      <c r="AF22" s="273"/>
      <c r="AG22" s="273"/>
      <c r="AH22" s="273"/>
      <c r="AI22" s="273"/>
      <c r="AJ22" s="273"/>
      <c r="AK22" s="273"/>
      <c r="AL22" s="273"/>
      <c r="AM22" s="273"/>
    </row>
    <row r="23" spans="1:39" ht="15" customHeight="1">
      <c r="A23" s="1009"/>
      <c r="B23" s="1009"/>
      <c r="C23" s="1009"/>
      <c r="D23" s="1009"/>
      <c r="E23" s="1009"/>
      <c r="F23" s="1009"/>
      <c r="G23" s="1009"/>
      <c r="H23" s="1009"/>
      <c r="I23" s="1009"/>
      <c r="J23" s="1009"/>
      <c r="K23" s="1009"/>
      <c r="L23" s="1009"/>
      <c r="M23" s="1009"/>
      <c r="N23" s="1009"/>
      <c r="O23" s="1009"/>
      <c r="P23" s="1009"/>
      <c r="Q23" s="1009"/>
      <c r="R23" s="1009"/>
      <c r="S23" s="1009"/>
      <c r="T23" s="1009"/>
      <c r="U23" s="1009"/>
      <c r="V23" s="1009"/>
      <c r="W23" s="1009"/>
      <c r="X23" s="1009"/>
      <c r="Y23" s="1009"/>
      <c r="Z23" s="1009"/>
      <c r="AA23" s="1009"/>
      <c r="AC23" s="273"/>
      <c r="AD23" s="273"/>
      <c r="AE23" s="273"/>
      <c r="AF23" s="273"/>
      <c r="AG23" s="273"/>
      <c r="AH23" s="273"/>
      <c r="AI23" s="273"/>
      <c r="AJ23" s="273"/>
      <c r="AK23" s="273"/>
      <c r="AL23" s="273"/>
      <c r="AM23" s="273"/>
    </row>
    <row r="24" spans="1:39" ht="15" customHeight="1">
      <c r="A24" s="1009"/>
      <c r="B24" s="1009"/>
      <c r="C24" s="1009"/>
      <c r="D24" s="1009"/>
      <c r="E24" s="1009"/>
      <c r="F24" s="1009"/>
      <c r="G24" s="1009"/>
      <c r="H24" s="1009"/>
      <c r="I24" s="1009"/>
      <c r="J24" s="1009"/>
      <c r="K24" s="1009"/>
      <c r="L24" s="1009"/>
      <c r="M24" s="1009"/>
      <c r="N24" s="1009"/>
      <c r="O24" s="1009"/>
      <c r="P24" s="1009"/>
      <c r="Q24" s="1009"/>
      <c r="R24" s="1009"/>
      <c r="S24" s="1009"/>
      <c r="T24" s="1009"/>
      <c r="U24" s="1009"/>
      <c r="V24" s="1009"/>
      <c r="W24" s="1009"/>
      <c r="X24" s="1009"/>
      <c r="Y24" s="1009"/>
      <c r="Z24" s="1009"/>
      <c r="AA24" s="1009"/>
      <c r="AC24" s="273"/>
      <c r="AD24" s="273"/>
      <c r="AE24" s="273"/>
      <c r="AF24" s="273"/>
      <c r="AG24" s="273"/>
      <c r="AH24" s="273"/>
      <c r="AI24" s="273"/>
      <c r="AJ24" s="273"/>
      <c r="AK24" s="273"/>
      <c r="AL24" s="273"/>
      <c r="AM24" s="273"/>
    </row>
    <row r="25" spans="1:39" ht="15" customHeight="1">
      <c r="A25" s="1009"/>
      <c r="B25" s="1009"/>
      <c r="C25" s="1009"/>
      <c r="D25" s="1009"/>
      <c r="E25" s="1009"/>
      <c r="F25" s="1009"/>
      <c r="G25" s="1009"/>
      <c r="H25" s="1009"/>
      <c r="I25" s="1009"/>
      <c r="J25" s="1009"/>
      <c r="K25" s="1009"/>
      <c r="L25" s="1009"/>
      <c r="M25" s="1009"/>
      <c r="N25" s="1009"/>
      <c r="O25" s="1009"/>
      <c r="P25" s="1009"/>
      <c r="Q25" s="1009"/>
      <c r="R25" s="1009"/>
      <c r="S25" s="1009"/>
      <c r="T25" s="1009"/>
      <c r="U25" s="1009"/>
      <c r="V25" s="1009"/>
      <c r="W25" s="1009"/>
      <c r="X25" s="1009"/>
      <c r="Y25" s="1009"/>
      <c r="Z25" s="1009"/>
      <c r="AA25" s="1009"/>
      <c r="AC25" s="273"/>
      <c r="AD25" s="273"/>
      <c r="AE25" s="273"/>
      <c r="AF25" s="273"/>
      <c r="AG25" s="273"/>
      <c r="AH25" s="273"/>
      <c r="AI25" s="273"/>
      <c r="AJ25" s="273"/>
      <c r="AK25" s="273"/>
      <c r="AL25" s="273"/>
      <c r="AM25" s="273"/>
    </row>
    <row r="26" spans="1:39" ht="15" customHeight="1">
      <c r="A26" s="1009"/>
      <c r="B26" s="1009"/>
      <c r="C26" s="1009"/>
      <c r="D26" s="1009"/>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row>
    <row r="27" spans="1:39" ht="15" customHeight="1">
      <c r="A27" s="1009"/>
      <c r="B27" s="1009"/>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row>
    <row r="28" spans="1:39" ht="15" customHeight="1">
      <c r="A28" s="1009"/>
      <c r="B28" s="1009"/>
      <c r="C28" s="1009"/>
      <c r="D28" s="1009"/>
      <c r="E28" s="1009"/>
      <c r="F28" s="1009"/>
      <c r="G28" s="1009"/>
      <c r="H28" s="1009"/>
      <c r="I28" s="1009"/>
      <c r="J28" s="1009"/>
      <c r="K28" s="1009"/>
      <c r="L28" s="1009"/>
      <c r="M28" s="1009"/>
      <c r="N28" s="1009"/>
      <c r="O28" s="1009"/>
      <c r="P28" s="1009"/>
      <c r="Q28" s="1009"/>
      <c r="R28" s="1009"/>
      <c r="S28" s="1009"/>
      <c r="T28" s="1009"/>
      <c r="U28" s="1009"/>
      <c r="V28" s="1009"/>
      <c r="W28" s="1009"/>
      <c r="X28" s="1009"/>
      <c r="Y28" s="1009"/>
      <c r="Z28" s="1009"/>
      <c r="AA28" s="1009"/>
    </row>
    <row r="29" spans="1:39" ht="15" customHeight="1">
      <c r="A29" s="1009"/>
      <c r="B29" s="1009"/>
      <c r="C29" s="1009"/>
      <c r="D29" s="1009"/>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1009"/>
      <c r="AC29" s="274" t="s">
        <v>2498</v>
      </c>
    </row>
    <row r="30" spans="1:39" ht="15" customHeight="1">
      <c r="A30" s="1009"/>
      <c r="B30" s="1009"/>
      <c r="C30" s="1009"/>
      <c r="D30" s="1009"/>
      <c r="E30" s="1009"/>
      <c r="F30" s="1009"/>
      <c r="G30" s="1009"/>
      <c r="H30" s="1009"/>
      <c r="I30" s="1009"/>
      <c r="J30" s="1009"/>
      <c r="K30" s="1009"/>
      <c r="L30" s="1009"/>
      <c r="M30" s="1009"/>
      <c r="N30" s="1009"/>
      <c r="O30" s="1009"/>
      <c r="P30" s="1009"/>
      <c r="Q30" s="1009"/>
      <c r="R30" s="1009"/>
      <c r="S30" s="1009"/>
      <c r="T30" s="1009"/>
      <c r="U30" s="1009"/>
      <c r="V30" s="1009"/>
      <c r="W30" s="1009"/>
      <c r="X30" s="1009"/>
      <c r="Y30" s="1009"/>
      <c r="Z30" s="1009"/>
      <c r="AA30" s="1009"/>
      <c r="AC30" s="1010" t="s">
        <v>2499</v>
      </c>
      <c r="AD30" s="1011"/>
      <c r="AE30" s="1011"/>
      <c r="AF30" s="1011"/>
      <c r="AG30" s="1011"/>
      <c r="AH30" s="1011"/>
      <c r="AI30" s="1011"/>
      <c r="AJ30" s="1011"/>
    </row>
    <row r="31" spans="1:39" ht="15" customHeight="1">
      <c r="A31" s="1009"/>
      <c r="B31" s="1009"/>
      <c r="C31" s="1009"/>
      <c r="D31" s="1009"/>
      <c r="E31" s="1009"/>
      <c r="F31" s="1009"/>
      <c r="G31" s="1009"/>
      <c r="H31" s="1009"/>
      <c r="I31" s="1009"/>
      <c r="J31" s="1009"/>
      <c r="K31" s="1009"/>
      <c r="L31" s="1009"/>
      <c r="M31" s="1009"/>
      <c r="N31" s="1009"/>
      <c r="O31" s="1009"/>
      <c r="P31" s="1009"/>
      <c r="Q31" s="1009"/>
      <c r="R31" s="1009"/>
      <c r="S31" s="1009"/>
      <c r="T31" s="1009"/>
      <c r="U31" s="1009"/>
      <c r="V31" s="1009"/>
      <c r="W31" s="1009"/>
      <c r="X31" s="1009"/>
      <c r="Y31" s="1009"/>
      <c r="Z31" s="1009"/>
      <c r="AA31" s="1009"/>
    </row>
    <row r="32" spans="1:39" ht="15" customHeight="1">
      <c r="A32" s="1009"/>
      <c r="B32" s="1009"/>
      <c r="C32" s="1009"/>
      <c r="D32" s="1009"/>
      <c r="E32" s="1009"/>
      <c r="F32" s="1009"/>
      <c r="G32" s="1009"/>
      <c r="H32" s="1009"/>
      <c r="I32" s="1009"/>
      <c r="J32" s="1009"/>
      <c r="K32" s="1009"/>
      <c r="L32" s="1009"/>
      <c r="M32" s="1009"/>
      <c r="N32" s="1009"/>
      <c r="O32" s="1009"/>
      <c r="P32" s="1009"/>
      <c r="Q32" s="1009"/>
      <c r="R32" s="1009"/>
      <c r="S32" s="1009"/>
      <c r="T32" s="1009"/>
      <c r="U32" s="1009"/>
      <c r="V32" s="1009"/>
      <c r="W32" s="1009"/>
      <c r="X32" s="1009"/>
      <c r="Y32" s="1009"/>
      <c r="Z32" s="1009"/>
      <c r="AA32" s="1009"/>
    </row>
    <row r="33" spans="1:27" ht="15" customHeight="1">
      <c r="A33" s="1009"/>
      <c r="B33" s="1009"/>
      <c r="C33" s="1009"/>
      <c r="D33" s="1009"/>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row>
    <row r="34" spans="1:27" ht="15" customHeight="1">
      <c r="A34" s="1009"/>
      <c r="B34" s="1009"/>
      <c r="C34" s="1009"/>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row>
    <row r="35" spans="1:27" ht="20.25" customHeight="1">
      <c r="A35" s="1013" t="s">
        <v>2500</v>
      </c>
      <c r="B35" s="1013"/>
      <c r="C35" s="1013"/>
      <c r="D35" s="1013"/>
      <c r="E35" s="1013"/>
      <c r="F35" s="1013"/>
      <c r="G35" s="1013"/>
      <c r="H35" s="1013"/>
      <c r="I35" s="1013"/>
      <c r="J35" s="1013"/>
      <c r="K35" s="1013"/>
      <c r="L35" s="1013"/>
      <c r="M35" s="1014" t="s">
        <v>2501</v>
      </c>
      <c r="N35" s="1014"/>
      <c r="O35" s="1014"/>
      <c r="P35" s="1014"/>
      <c r="Q35" s="1014"/>
      <c r="R35" s="1014"/>
      <c r="S35" s="1014"/>
      <c r="T35" s="1014"/>
      <c r="U35" s="1014"/>
      <c r="V35" s="1014"/>
      <c r="W35" s="1014"/>
      <c r="X35" s="1014"/>
      <c r="Y35" s="1014"/>
      <c r="Z35" s="1014"/>
      <c r="AA35" s="1014"/>
    </row>
    <row r="36" spans="1:27" ht="20.25" customHeight="1">
      <c r="A36" s="1012" t="s">
        <v>2502</v>
      </c>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2"/>
    </row>
    <row r="37" spans="1:27" ht="15" customHeight="1"/>
    <row r="38" spans="1:27" ht="18.75">
      <c r="A38" s="1005" t="s">
        <v>2503</v>
      </c>
      <c r="B38" s="1005"/>
      <c r="C38" s="1005"/>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1005"/>
      <c r="Z38" s="1005"/>
      <c r="AA38" s="1005"/>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994" t="s">
        <v>2504</v>
      </c>
      <c r="C41" s="994"/>
      <c r="D41" s="994"/>
      <c r="E41" s="994"/>
      <c r="F41" s="275"/>
      <c r="H41" s="994" t="s">
        <v>2505</v>
      </c>
      <c r="I41" s="994"/>
      <c r="J41" s="994"/>
      <c r="K41" s="275"/>
      <c r="P41" s="1006" t="s">
        <v>2506</v>
      </c>
      <c r="Q41" s="1006"/>
      <c r="R41" s="1006"/>
      <c r="V41" s="994" t="s">
        <v>2507</v>
      </c>
      <c r="W41" s="994"/>
      <c r="X41" s="994"/>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994" t="s">
        <v>2508</v>
      </c>
      <c r="C43" s="994"/>
      <c r="D43" s="994"/>
      <c r="E43" s="994"/>
      <c r="F43" s="994"/>
      <c r="G43" s="994"/>
      <c r="H43" s="994"/>
      <c r="I43" s="994"/>
      <c r="J43" s="994"/>
      <c r="K43" s="994"/>
      <c r="L43" s="276"/>
      <c r="Q43" s="994" t="s">
        <v>2509</v>
      </c>
      <c r="R43" s="994"/>
      <c r="S43" s="994"/>
      <c r="T43" s="994"/>
      <c r="U43" s="994"/>
      <c r="V43" s="994"/>
      <c r="W43" s="994"/>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994" t="s">
        <v>2510</v>
      </c>
      <c r="C45" s="994"/>
      <c r="D45" s="994"/>
      <c r="E45" s="994"/>
      <c r="F45" s="994"/>
      <c r="G45" s="994"/>
      <c r="H45" s="994"/>
      <c r="I45" s="994"/>
      <c r="J45" s="994"/>
      <c r="K45" s="994"/>
      <c r="L45" s="994"/>
      <c r="M45" s="994"/>
      <c r="N45" s="994"/>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995" t="s">
        <v>2511</v>
      </c>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7"/>
    </row>
    <row r="50" spans="1:27" ht="15" customHeight="1">
      <c r="A50" s="998"/>
      <c r="B50" s="999"/>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1000"/>
    </row>
    <row r="51" spans="1:27" ht="15" customHeight="1">
      <c r="A51" s="998"/>
      <c r="B51" s="999"/>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1000"/>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01" t="s">
        <v>2500</v>
      </c>
      <c r="B53" s="1002"/>
      <c r="C53" s="1002"/>
      <c r="D53" s="1002"/>
      <c r="E53" s="1002"/>
      <c r="F53" s="1002"/>
      <c r="G53" s="1002"/>
      <c r="H53" s="1002"/>
      <c r="I53" s="1002"/>
      <c r="J53" s="1002"/>
      <c r="K53" s="1002"/>
      <c r="L53" s="1002"/>
      <c r="M53" s="1003" t="s">
        <v>2501</v>
      </c>
      <c r="N53" s="1003"/>
      <c r="O53" s="1003"/>
      <c r="P53" s="1003"/>
      <c r="Q53" s="1003"/>
      <c r="R53" s="1003"/>
      <c r="S53" s="1003"/>
      <c r="T53" s="1003"/>
      <c r="U53" s="1003"/>
      <c r="V53" s="1003"/>
      <c r="W53" s="1003"/>
      <c r="X53" s="1003"/>
      <c r="Y53" s="1003"/>
      <c r="Z53" s="1003"/>
      <c r="AA53" s="1004"/>
    </row>
    <row r="54" spans="1:27" ht="15" customHeight="1"/>
    <row r="55" spans="1:27" ht="15" customHeight="1"/>
    <row r="56" spans="1:27" ht="15" customHeight="1"/>
    <row r="57" spans="1:27" ht="21">
      <c r="C57" s="994" t="s">
        <v>2512</v>
      </c>
      <c r="D57" s="994"/>
      <c r="E57" s="994"/>
      <c r="F57" s="994"/>
      <c r="G57" s="994"/>
      <c r="H57" s="994"/>
    </row>
    <row r="58" spans="1:27" ht="15" customHeight="1"/>
    <row r="59" spans="1:27" ht="21">
      <c r="C59" s="994" t="s">
        <v>4182</v>
      </c>
      <c r="D59" s="994"/>
      <c r="E59" s="994"/>
      <c r="F59" s="994"/>
      <c r="G59" s="994"/>
      <c r="H59" s="994"/>
    </row>
  </sheetData>
  <mergeCells count="20">
    <mergeCell ref="A3:AA6"/>
    <mergeCell ref="J7:R7"/>
    <mergeCell ref="A9:AA34"/>
    <mergeCell ref="AC30:AJ30"/>
    <mergeCell ref="A36:AA36"/>
    <mergeCell ref="A35:L35"/>
    <mergeCell ref="M35:AA35"/>
    <mergeCell ref="A38:AA38"/>
    <mergeCell ref="B41:E41"/>
    <mergeCell ref="H41:J41"/>
    <mergeCell ref="P41:R41"/>
    <mergeCell ref="V41:X41"/>
    <mergeCell ref="C59:H59"/>
    <mergeCell ref="C57:H57"/>
    <mergeCell ref="B43:K43"/>
    <mergeCell ref="Q43:W43"/>
    <mergeCell ref="B45:N45"/>
    <mergeCell ref="A49:AA51"/>
    <mergeCell ref="A53:L53"/>
    <mergeCell ref="M53:AA53"/>
  </mergeCells>
  <phoneticPr fontId="1"/>
  <dataValidations count="3">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32D38787-C46D-4380-ADB6-FA8D4A0E0BA4}">
      <formula1>"ダイレクトクラウドボックス,ファイル送信サービス,紙面"</formula1>
    </dataValidation>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ED0F8482-4BAE-45A3-BC98-14632FB34DDC}">
      <formula1>"有"</formula1>
    </dataValidation>
    <dataValidation type="list" allowBlank="1" showInputMessage="1" showErrorMessage="1" sqref="AD2:AF2" xr:uid="{64E65BF6-6248-4D9B-866C-E8DA297BF7DF}">
      <formula1>"電子交付,紙交付"</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6" customWidth="1"/>
    <col min="30" max="256" width="9" style="406"/>
    <col min="257" max="285" width="3" style="406" customWidth="1"/>
    <col min="286" max="512" width="9" style="406"/>
    <col min="513" max="541" width="3" style="406" customWidth="1"/>
    <col min="542" max="768" width="9" style="406"/>
    <col min="769" max="797" width="3" style="406" customWidth="1"/>
    <col min="798" max="1024" width="9" style="406"/>
    <col min="1025" max="1053" width="3" style="406" customWidth="1"/>
    <col min="1054" max="1280" width="9" style="406"/>
    <col min="1281" max="1309" width="3" style="406" customWidth="1"/>
    <col min="1310" max="1536" width="9" style="406"/>
    <col min="1537" max="1565" width="3" style="406" customWidth="1"/>
    <col min="1566" max="1792" width="9" style="406"/>
    <col min="1793" max="1821" width="3" style="406" customWidth="1"/>
    <col min="1822" max="2048" width="9" style="406"/>
    <col min="2049" max="2077" width="3" style="406" customWidth="1"/>
    <col min="2078" max="2304" width="9" style="406"/>
    <col min="2305" max="2333" width="3" style="406" customWidth="1"/>
    <col min="2334" max="2560" width="9" style="406"/>
    <col min="2561" max="2589" width="3" style="406" customWidth="1"/>
    <col min="2590" max="2816" width="9" style="406"/>
    <col min="2817" max="2845" width="3" style="406" customWidth="1"/>
    <col min="2846" max="3072" width="9" style="406"/>
    <col min="3073" max="3101" width="3" style="406" customWidth="1"/>
    <col min="3102" max="3328" width="9" style="406"/>
    <col min="3329" max="3357" width="3" style="406" customWidth="1"/>
    <col min="3358" max="3584" width="9" style="406"/>
    <col min="3585" max="3613" width="3" style="406" customWidth="1"/>
    <col min="3614" max="3840" width="9" style="406"/>
    <col min="3841" max="3869" width="3" style="406" customWidth="1"/>
    <col min="3870" max="4096" width="9" style="406"/>
    <col min="4097" max="4125" width="3" style="406" customWidth="1"/>
    <col min="4126" max="4352" width="9" style="406"/>
    <col min="4353" max="4381" width="3" style="406" customWidth="1"/>
    <col min="4382" max="4608" width="9" style="406"/>
    <col min="4609" max="4637" width="3" style="406" customWidth="1"/>
    <col min="4638" max="4864" width="9" style="406"/>
    <col min="4865" max="4893" width="3" style="406" customWidth="1"/>
    <col min="4894" max="5120" width="9" style="406"/>
    <col min="5121" max="5149" width="3" style="406" customWidth="1"/>
    <col min="5150" max="5376" width="9" style="406"/>
    <col min="5377" max="5405" width="3" style="406" customWidth="1"/>
    <col min="5406" max="5632" width="9" style="406"/>
    <col min="5633" max="5661" width="3" style="406" customWidth="1"/>
    <col min="5662" max="5888" width="9" style="406"/>
    <col min="5889" max="5917" width="3" style="406" customWidth="1"/>
    <col min="5918" max="6144" width="9" style="406"/>
    <col min="6145" max="6173" width="3" style="406" customWidth="1"/>
    <col min="6174" max="6400" width="9" style="406"/>
    <col min="6401" max="6429" width="3" style="406" customWidth="1"/>
    <col min="6430" max="6656" width="9" style="406"/>
    <col min="6657" max="6685" width="3" style="406" customWidth="1"/>
    <col min="6686" max="6912" width="9" style="406"/>
    <col min="6913" max="6941" width="3" style="406" customWidth="1"/>
    <col min="6942" max="7168" width="9" style="406"/>
    <col min="7169" max="7197" width="3" style="406" customWidth="1"/>
    <col min="7198" max="7424" width="9" style="406"/>
    <col min="7425" max="7453" width="3" style="406" customWidth="1"/>
    <col min="7454" max="7680" width="9" style="406"/>
    <col min="7681" max="7709" width="3" style="406" customWidth="1"/>
    <col min="7710" max="7936" width="9" style="406"/>
    <col min="7937" max="7965" width="3" style="406" customWidth="1"/>
    <col min="7966" max="8192" width="9" style="406"/>
    <col min="8193" max="8221" width="3" style="406" customWidth="1"/>
    <col min="8222" max="8448" width="9" style="406"/>
    <col min="8449" max="8477" width="3" style="406" customWidth="1"/>
    <col min="8478" max="8704" width="9" style="406"/>
    <col min="8705" max="8733" width="3" style="406" customWidth="1"/>
    <col min="8734" max="8960" width="9" style="406"/>
    <col min="8961" max="8989" width="3" style="406" customWidth="1"/>
    <col min="8990" max="9216" width="9" style="406"/>
    <col min="9217" max="9245" width="3" style="406" customWidth="1"/>
    <col min="9246" max="9472" width="9" style="406"/>
    <col min="9473" max="9501" width="3" style="406" customWidth="1"/>
    <col min="9502" max="9728" width="9" style="406"/>
    <col min="9729" max="9757" width="3" style="406" customWidth="1"/>
    <col min="9758" max="9984" width="9" style="406"/>
    <col min="9985" max="10013" width="3" style="406" customWidth="1"/>
    <col min="10014" max="10240" width="9" style="406"/>
    <col min="10241" max="10269" width="3" style="406" customWidth="1"/>
    <col min="10270" max="10496" width="9" style="406"/>
    <col min="10497" max="10525" width="3" style="406" customWidth="1"/>
    <col min="10526" max="10752" width="9" style="406"/>
    <col min="10753" max="10781" width="3" style="406" customWidth="1"/>
    <col min="10782" max="11008" width="9" style="406"/>
    <col min="11009" max="11037" width="3" style="406" customWidth="1"/>
    <col min="11038" max="11264" width="9" style="406"/>
    <col min="11265" max="11293" width="3" style="406" customWidth="1"/>
    <col min="11294" max="11520" width="9" style="406"/>
    <col min="11521" max="11549" width="3" style="406" customWidth="1"/>
    <col min="11550" max="11776" width="9" style="406"/>
    <col min="11777" max="11805" width="3" style="406" customWidth="1"/>
    <col min="11806" max="12032" width="9" style="406"/>
    <col min="12033" max="12061" width="3" style="406" customWidth="1"/>
    <col min="12062" max="12288" width="9" style="406"/>
    <col min="12289" max="12317" width="3" style="406" customWidth="1"/>
    <col min="12318" max="12544" width="9" style="406"/>
    <col min="12545" max="12573" width="3" style="406" customWidth="1"/>
    <col min="12574" max="12800" width="9" style="406"/>
    <col min="12801" max="12829" width="3" style="406" customWidth="1"/>
    <col min="12830" max="13056" width="9" style="406"/>
    <col min="13057" max="13085" width="3" style="406" customWidth="1"/>
    <col min="13086" max="13312" width="9" style="406"/>
    <col min="13313" max="13341" width="3" style="406" customWidth="1"/>
    <col min="13342" max="13568" width="9" style="406"/>
    <col min="13569" max="13597" width="3" style="406" customWidth="1"/>
    <col min="13598" max="13824" width="9" style="406"/>
    <col min="13825" max="13853" width="3" style="406" customWidth="1"/>
    <col min="13854" max="14080" width="9" style="406"/>
    <col min="14081" max="14109" width="3" style="406" customWidth="1"/>
    <col min="14110" max="14336" width="9" style="406"/>
    <col min="14337" max="14365" width="3" style="406" customWidth="1"/>
    <col min="14366" max="14592" width="9" style="406"/>
    <col min="14593" max="14621" width="3" style="406" customWidth="1"/>
    <col min="14622" max="14848" width="9" style="406"/>
    <col min="14849" max="14877" width="3" style="406" customWidth="1"/>
    <col min="14878" max="15104" width="9" style="406"/>
    <col min="15105" max="15133" width="3" style="406" customWidth="1"/>
    <col min="15134" max="15360" width="9" style="406"/>
    <col min="15361" max="15389" width="3" style="406" customWidth="1"/>
    <col min="15390" max="15616" width="9" style="406"/>
    <col min="15617" max="15645" width="3" style="406" customWidth="1"/>
    <col min="15646" max="15872" width="9" style="406"/>
    <col min="15873" max="15901" width="3" style="406" customWidth="1"/>
    <col min="15902" max="16128" width="9" style="406"/>
    <col min="16129" max="16157" width="3" style="406" customWidth="1"/>
    <col min="16158" max="16384" width="9" style="406"/>
  </cols>
  <sheetData>
    <row r="1" spans="1:29" ht="17.100000000000001" customHeight="1">
      <c r="A1" s="406" t="s">
        <v>2814</v>
      </c>
    </row>
    <row r="2" spans="1:29" ht="17.100000000000001" customHeight="1">
      <c r="A2" s="1250" t="s">
        <v>2815</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row>
    <row r="3" spans="1:29" ht="17.100000000000001" customHeight="1">
      <c r="A3" s="406" t="s">
        <v>2816</v>
      </c>
    </row>
    <row r="4" spans="1:29" ht="17.100000000000001" customHeight="1">
      <c r="A4" s="408" t="s">
        <v>2817</v>
      </c>
      <c r="B4" s="408"/>
      <c r="C4" s="408"/>
      <c r="D4" s="408"/>
      <c r="E4" s="408"/>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row>
    <row r="5" spans="1:29" ht="17.100000000000001" customHeight="1">
      <c r="A5" s="408" t="s">
        <v>2818</v>
      </c>
      <c r="B5" s="408"/>
      <c r="C5" s="408"/>
      <c r="D5" s="408"/>
      <c r="E5" s="408"/>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row>
    <row r="6" spans="1:29" ht="17.100000000000001" customHeight="1">
      <c r="A6" s="408" t="s">
        <v>2819</v>
      </c>
      <c r="B6" s="408"/>
      <c r="C6" s="408"/>
      <c r="D6" s="408"/>
      <c r="E6" s="408"/>
    </row>
    <row r="7" spans="1:29" ht="17.100000000000001" customHeight="1">
      <c r="D7" s="409" t="s">
        <v>2820</v>
      </c>
      <c r="E7" s="406" t="s">
        <v>2821</v>
      </c>
      <c r="I7" s="410"/>
      <c r="J7" s="410" t="s">
        <v>2565</v>
      </c>
      <c r="K7" s="409" t="s">
        <v>2820</v>
      </c>
      <c r="L7" s="406" t="s">
        <v>2822</v>
      </c>
      <c r="P7" s="409" t="s">
        <v>2820</v>
      </c>
      <c r="Q7" s="406" t="s">
        <v>2823</v>
      </c>
      <c r="V7" s="409" t="s">
        <v>2820</v>
      </c>
      <c r="W7" s="406" t="s">
        <v>2824</v>
      </c>
    </row>
    <row r="8" spans="1:29" ht="17.100000000000001" customHeight="1">
      <c r="D8" s="391" t="s">
        <v>2820</v>
      </c>
      <c r="E8" s="1252" t="s">
        <v>2825</v>
      </c>
      <c r="F8" s="1252"/>
      <c r="G8" s="1252"/>
      <c r="H8" s="1252"/>
      <c r="I8" s="1252"/>
      <c r="K8" s="411" t="s">
        <v>2820</v>
      </c>
      <c r="L8" s="406" t="s">
        <v>2826</v>
      </c>
    </row>
    <row r="9" spans="1:29" ht="17.100000000000001" customHeight="1">
      <c r="A9" s="408" t="s">
        <v>2827</v>
      </c>
      <c r="B9" s="408"/>
      <c r="C9" s="408"/>
      <c r="D9" s="408"/>
      <c r="E9" s="408"/>
      <c r="F9" s="408"/>
      <c r="J9" s="408"/>
      <c r="K9" s="412" t="s">
        <v>2820</v>
      </c>
      <c r="L9" s="408" t="s">
        <v>2828</v>
      </c>
      <c r="M9" s="408"/>
      <c r="N9" s="408"/>
      <c r="O9" s="408"/>
      <c r="P9" s="412" t="s">
        <v>2820</v>
      </c>
      <c r="Q9" s="408" t="s">
        <v>2829</v>
      </c>
      <c r="R9" s="408"/>
      <c r="S9" s="408"/>
      <c r="T9" s="408"/>
      <c r="U9" s="408"/>
      <c r="V9" s="412" t="s">
        <v>2820</v>
      </c>
      <c r="W9" s="408" t="s">
        <v>2830</v>
      </c>
      <c r="X9" s="408"/>
      <c r="Y9" s="408"/>
      <c r="Z9" s="408"/>
      <c r="AA9" s="408"/>
      <c r="AB9" s="408"/>
      <c r="AC9" s="408"/>
    </row>
    <row r="10" spans="1:29" ht="17.100000000000001" customHeight="1">
      <c r="A10" s="408" t="s">
        <v>2831</v>
      </c>
      <c r="B10" s="408"/>
      <c r="C10" s="408"/>
      <c r="D10" s="408"/>
      <c r="E10" s="408"/>
      <c r="F10" s="408"/>
      <c r="G10" s="408"/>
      <c r="H10" s="408"/>
      <c r="I10" s="408"/>
      <c r="J10" s="408"/>
      <c r="K10" s="408"/>
      <c r="L10" s="408"/>
      <c r="M10" s="1253"/>
      <c r="N10" s="1253"/>
      <c r="O10" s="1253"/>
      <c r="P10" s="1253"/>
      <c r="Q10" s="1253"/>
      <c r="R10" s="1253"/>
      <c r="S10" s="1253"/>
      <c r="T10" s="1253"/>
      <c r="U10" s="1253"/>
      <c r="V10" s="1253"/>
      <c r="W10" s="1253"/>
      <c r="X10" s="1253"/>
      <c r="Y10" s="1253"/>
      <c r="Z10" s="1253"/>
      <c r="AA10" s="1253"/>
      <c r="AB10" s="1253"/>
      <c r="AC10" s="1253"/>
    </row>
    <row r="11" spans="1:29" ht="17.100000000000001" customHeight="1">
      <c r="A11" s="1254"/>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row>
    <row r="12" spans="1:29" ht="17.100000000000001" customHeight="1">
      <c r="A12" s="406" t="s">
        <v>2832</v>
      </c>
    </row>
    <row r="13" spans="1:29" ht="17.100000000000001" customHeight="1">
      <c r="A13" s="406" t="s">
        <v>2833</v>
      </c>
      <c r="F13" s="413"/>
      <c r="G13" s="413"/>
      <c r="H13" s="413"/>
      <c r="I13" s="413"/>
      <c r="J13" s="413"/>
      <c r="L13" s="365"/>
      <c r="M13" s="365"/>
      <c r="N13" s="1255"/>
      <c r="O13" s="1255"/>
      <c r="P13" s="1255"/>
      <c r="Q13" s="1255"/>
      <c r="R13" s="1255"/>
      <c r="S13" s="365" t="s">
        <v>2834</v>
      </c>
      <c r="T13" s="365"/>
      <c r="U13" s="365"/>
      <c r="V13" s="365"/>
      <c r="W13" s="365"/>
      <c r="X13" s="365"/>
      <c r="Y13" s="365"/>
      <c r="Z13" s="365"/>
      <c r="AA13" s="365"/>
    </row>
    <row r="14" spans="1:29" ht="17.100000000000001" customHeight="1">
      <c r="A14" s="406" t="s">
        <v>2835</v>
      </c>
      <c r="F14" s="365"/>
      <c r="G14" s="365"/>
      <c r="H14" s="365"/>
      <c r="I14" s="365"/>
      <c r="J14" s="365"/>
      <c r="K14" s="365"/>
      <c r="L14" s="365"/>
      <c r="M14" s="365"/>
      <c r="N14" s="1255"/>
      <c r="O14" s="1255"/>
      <c r="P14" s="1255"/>
      <c r="Q14" s="1255"/>
      <c r="R14" s="1255"/>
      <c r="S14" s="365" t="s">
        <v>2834</v>
      </c>
      <c r="T14" s="414"/>
      <c r="U14" s="414"/>
      <c r="V14" s="414"/>
      <c r="W14" s="414"/>
      <c r="X14" s="414"/>
      <c r="Y14" s="414"/>
      <c r="Z14" s="414"/>
      <c r="AA14" s="414"/>
      <c r="AB14" s="415"/>
      <c r="AC14" s="415"/>
    </row>
    <row r="15" spans="1:29" ht="17.100000000000001" customHeight="1">
      <c r="A15" s="408" t="s">
        <v>2836</v>
      </c>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row>
    <row r="16" spans="1:29" ht="17.100000000000001" customHeight="1">
      <c r="A16" s="406" t="s">
        <v>2837</v>
      </c>
      <c r="G16" s="406" t="s">
        <v>2838</v>
      </c>
      <c r="H16" s="407"/>
      <c r="I16" s="410" t="s">
        <v>2803</v>
      </c>
      <c r="J16" s="1239"/>
      <c r="K16" s="1239"/>
      <c r="L16" s="1239"/>
      <c r="M16" s="416" t="str">
        <f>IF(J16="","","㎡")</f>
        <v/>
      </c>
      <c r="N16" s="417" t="s">
        <v>2839</v>
      </c>
      <c r="O16" s="1239"/>
      <c r="P16" s="1239"/>
      <c r="Q16" s="1239"/>
      <c r="R16" s="416" t="str">
        <f>IF(O16="","","㎡")</f>
        <v/>
      </c>
      <c r="S16" s="417" t="s">
        <v>2839</v>
      </c>
      <c r="T16" s="1239"/>
      <c r="U16" s="1239"/>
      <c r="V16" s="1239"/>
      <c r="W16" s="416" t="str">
        <f>IF(T16="","","㎡")</f>
        <v/>
      </c>
      <c r="X16" s="417" t="s">
        <v>2839</v>
      </c>
      <c r="Y16" s="1247"/>
      <c r="Z16" s="1247"/>
      <c r="AA16" s="1247"/>
      <c r="AB16" s="416" t="str">
        <f>IF(Y16="","","㎡")</f>
        <v/>
      </c>
      <c r="AC16" s="365" t="s">
        <v>2804</v>
      </c>
    </row>
    <row r="17" spans="1:30" ht="17.100000000000001" customHeight="1">
      <c r="G17" s="406" t="s">
        <v>2840</v>
      </c>
      <c r="I17" s="410" t="s">
        <v>2803</v>
      </c>
      <c r="J17" s="1239"/>
      <c r="K17" s="1239"/>
      <c r="L17" s="1239"/>
      <c r="M17" s="416" t="str">
        <f>IF(J17="","","㎡")</f>
        <v/>
      </c>
      <c r="N17" s="417" t="s">
        <v>2839</v>
      </c>
      <c r="O17" s="1239"/>
      <c r="P17" s="1239"/>
      <c r="Q17" s="1239"/>
      <c r="R17" s="416" t="str">
        <f>IF(O17="","","㎡")</f>
        <v/>
      </c>
      <c r="S17" s="417" t="s">
        <v>2839</v>
      </c>
      <c r="T17" s="1239"/>
      <c r="U17" s="1239"/>
      <c r="V17" s="1239"/>
      <c r="W17" s="416" t="str">
        <f>IF(T17="","","㎡")</f>
        <v/>
      </c>
      <c r="X17" s="417" t="s">
        <v>2841</v>
      </c>
      <c r="Y17" s="1247"/>
      <c r="Z17" s="1247"/>
      <c r="AA17" s="1247"/>
      <c r="AB17" s="416" t="str">
        <f>IF(Y17="","","㎡")</f>
        <v/>
      </c>
      <c r="AC17" s="365" t="s">
        <v>2804</v>
      </c>
    </row>
    <row r="18" spans="1:30" ht="17.100000000000001" customHeight="1">
      <c r="A18" s="406" t="s">
        <v>2842</v>
      </c>
      <c r="I18" s="410" t="s">
        <v>2803</v>
      </c>
      <c r="J18" s="1124"/>
      <c r="K18" s="1124"/>
      <c r="L18" s="1124"/>
      <c r="M18" s="1124"/>
      <c r="N18" s="417" t="s">
        <v>2839</v>
      </c>
      <c r="O18" s="1124"/>
      <c r="P18" s="1124"/>
      <c r="Q18" s="1124"/>
      <c r="R18" s="1124"/>
      <c r="S18" s="417" t="s">
        <v>2839</v>
      </c>
      <c r="T18" s="1124"/>
      <c r="U18" s="1124"/>
      <c r="V18" s="1124"/>
      <c r="W18" s="1124"/>
      <c r="X18" s="417" t="s">
        <v>2839</v>
      </c>
      <c r="Y18" s="1124"/>
      <c r="Z18" s="1124"/>
      <c r="AA18" s="1124"/>
      <c r="AB18" s="1124"/>
      <c r="AC18" s="406" t="s">
        <v>2804</v>
      </c>
      <c r="AD18" s="365"/>
    </row>
    <row r="19" spans="1:30" ht="17.100000000000001" customHeight="1">
      <c r="A19" s="406" t="s">
        <v>2843</v>
      </c>
      <c r="P19" s="407"/>
    </row>
    <row r="20" spans="1:30" ht="17.100000000000001" customHeight="1">
      <c r="I20" s="410" t="s">
        <v>2803</v>
      </c>
      <c r="J20" s="1246"/>
      <c r="K20" s="1246"/>
      <c r="L20" s="1246"/>
      <c r="M20" s="418" t="str">
        <f>IF(J20="","","%")</f>
        <v/>
      </c>
      <c r="N20" s="417" t="s">
        <v>2839</v>
      </c>
      <c r="O20" s="1247"/>
      <c r="P20" s="1247"/>
      <c r="Q20" s="1247"/>
      <c r="R20" s="418" t="str">
        <f>IF(O20="","","%")</f>
        <v/>
      </c>
      <c r="S20" s="417" t="s">
        <v>2839</v>
      </c>
      <c r="T20" s="1247"/>
      <c r="U20" s="1247"/>
      <c r="V20" s="1247"/>
      <c r="W20" s="418" t="str">
        <f>IF(T20="","","%")</f>
        <v/>
      </c>
      <c r="X20" s="417" t="s">
        <v>2839</v>
      </c>
      <c r="Y20" s="1247"/>
      <c r="Z20" s="1247"/>
      <c r="AA20" s="1247"/>
      <c r="AB20" s="418" t="str">
        <f>IF(Y20="","","%")</f>
        <v/>
      </c>
      <c r="AC20" s="365" t="s">
        <v>2804</v>
      </c>
    </row>
    <row r="21" spans="1:30" ht="17.100000000000001" customHeight="1">
      <c r="A21" s="406" t="s">
        <v>2844</v>
      </c>
    </row>
    <row r="22" spans="1:30" ht="17.100000000000001" customHeight="1">
      <c r="I22" s="410" t="s">
        <v>2803</v>
      </c>
      <c r="J22" s="1246"/>
      <c r="K22" s="1246"/>
      <c r="L22" s="1246"/>
      <c r="M22" s="418" t="str">
        <f>IF(J22="","","%")</f>
        <v/>
      </c>
      <c r="N22" s="417" t="s">
        <v>2839</v>
      </c>
      <c r="O22" s="1247"/>
      <c r="P22" s="1247"/>
      <c r="Q22" s="1247"/>
      <c r="R22" s="418" t="str">
        <f>IF(O22="","","%")</f>
        <v/>
      </c>
      <c r="S22" s="417" t="s">
        <v>2839</v>
      </c>
      <c r="T22" s="1247"/>
      <c r="U22" s="1247"/>
      <c r="V22" s="1247"/>
      <c r="W22" s="418" t="str">
        <f>IF(T22="","","%")</f>
        <v/>
      </c>
      <c r="X22" s="417" t="s">
        <v>2839</v>
      </c>
      <c r="Y22" s="1247"/>
      <c r="Z22" s="1247"/>
      <c r="AA22" s="1247"/>
      <c r="AB22" s="418" t="str">
        <f>IF(Y22="","","%")</f>
        <v/>
      </c>
      <c r="AC22" s="365" t="s">
        <v>2804</v>
      </c>
    </row>
    <row r="23" spans="1:30" ht="17.100000000000001" customHeight="1">
      <c r="A23" s="406" t="s">
        <v>2845</v>
      </c>
      <c r="H23" s="407" t="s">
        <v>2846</v>
      </c>
      <c r="J23" s="1248">
        <f>SUM(J16,O16,T16,Y16)</f>
        <v>0</v>
      </c>
      <c r="K23" s="1248"/>
      <c r="L23" s="1248"/>
      <c r="M23" s="358" t="str">
        <f>IF(J23="","","㎡")</f>
        <v>㎡</v>
      </c>
      <c r="N23" s="407"/>
      <c r="O23" s="407"/>
      <c r="P23" s="407"/>
      <c r="Q23" s="407"/>
      <c r="R23" s="365"/>
      <c r="S23" s="365"/>
      <c r="T23" s="365"/>
      <c r="U23" s="365"/>
      <c r="V23" s="365"/>
      <c r="W23" s="365"/>
      <c r="X23" s="365"/>
      <c r="Y23" s="365"/>
      <c r="Z23" s="365"/>
      <c r="AA23" s="365"/>
      <c r="AB23" s="365"/>
      <c r="AC23" s="365"/>
    </row>
    <row r="24" spans="1:30" ht="17.100000000000001" customHeight="1">
      <c r="H24" s="407" t="s">
        <v>2847</v>
      </c>
      <c r="J24" s="1248" t="str">
        <f>IF(SUM(J17,O17,T17,Y17)=0,"",SUM(J17,O17,T17,Y17))</f>
        <v/>
      </c>
      <c r="K24" s="1248"/>
      <c r="L24" s="1248"/>
      <c r="M24" s="358" t="str">
        <f>IF(J24="","","㎡")</f>
        <v/>
      </c>
      <c r="N24" s="407"/>
      <c r="O24" s="407"/>
      <c r="P24" s="407"/>
      <c r="Q24" s="407"/>
      <c r="R24" s="365"/>
      <c r="S24" s="365"/>
      <c r="T24" s="365"/>
      <c r="U24" s="365"/>
      <c r="V24" s="365"/>
      <c r="W24" s="365"/>
      <c r="X24" s="365"/>
      <c r="Y24" s="365"/>
      <c r="Z24" s="365"/>
      <c r="AA24" s="365"/>
      <c r="AB24" s="365"/>
      <c r="AC24" s="365"/>
    </row>
    <row r="25" spans="1:30" ht="17.100000000000001" customHeight="1">
      <c r="A25" s="406" t="s">
        <v>2848</v>
      </c>
      <c r="S25" s="1239"/>
      <c r="T25" s="1239"/>
      <c r="U25" s="1239"/>
      <c r="V25" s="365" t="s">
        <v>2849</v>
      </c>
      <c r="W25" s="407"/>
      <c r="X25" s="365"/>
      <c r="Y25" s="365"/>
      <c r="Z25" s="365"/>
      <c r="AA25" s="365"/>
      <c r="AB25" s="365"/>
      <c r="AC25" s="365"/>
    </row>
    <row r="26" spans="1:30" ht="17.100000000000001" customHeight="1">
      <c r="A26" s="406" t="s">
        <v>2850</v>
      </c>
      <c r="S26" s="1239"/>
      <c r="T26" s="1239"/>
      <c r="U26" s="1239"/>
      <c r="V26" s="365" t="s">
        <v>2849</v>
      </c>
      <c r="W26" s="407"/>
      <c r="X26" s="365"/>
      <c r="Y26" s="365"/>
      <c r="Z26" s="365"/>
      <c r="AA26" s="365"/>
      <c r="AB26" s="365"/>
      <c r="AC26" s="365"/>
    </row>
    <row r="27" spans="1:30" ht="17.100000000000001" customHeight="1">
      <c r="A27" s="406" t="s">
        <v>2851</v>
      </c>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row>
    <row r="28" spans="1:30" ht="17.100000000000001" customHeight="1">
      <c r="A28" s="419" t="s">
        <v>2852</v>
      </c>
      <c r="B28" s="419"/>
      <c r="C28" s="419"/>
      <c r="D28" s="419"/>
      <c r="E28" s="419"/>
      <c r="F28" s="419" t="s">
        <v>2853</v>
      </c>
      <c r="G28" s="419"/>
      <c r="H28" s="1244"/>
      <c r="I28" s="1244"/>
      <c r="J28" s="1244"/>
      <c r="K28" s="1244"/>
      <c r="L28" s="1244"/>
      <c r="M28" s="408" t="s">
        <v>2804</v>
      </c>
      <c r="N28" s="1245"/>
      <c r="O28" s="1245"/>
      <c r="P28" s="1245"/>
      <c r="Q28" s="1245"/>
      <c r="R28" s="1245"/>
      <c r="S28" s="1245"/>
      <c r="T28" s="1245"/>
      <c r="U28" s="1245"/>
      <c r="V28" s="1245"/>
      <c r="W28" s="1245"/>
      <c r="X28" s="1245"/>
      <c r="Y28" s="1245"/>
      <c r="Z28" s="1245"/>
      <c r="AA28" s="1245"/>
      <c r="AB28" s="1245"/>
      <c r="AC28" s="1245"/>
    </row>
    <row r="29" spans="1:30" ht="17.100000000000001" customHeight="1">
      <c r="A29" s="408" t="s">
        <v>2854</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row>
    <row r="30" spans="1:30" ht="17.100000000000001" customHeight="1">
      <c r="A30" s="415"/>
      <c r="B30" s="415"/>
      <c r="C30" s="409" t="s">
        <v>2820</v>
      </c>
      <c r="D30" s="406" t="s">
        <v>2855</v>
      </c>
      <c r="E30" s="415"/>
      <c r="F30" s="409" t="s">
        <v>2820</v>
      </c>
      <c r="G30" s="415" t="s">
        <v>2856</v>
      </c>
      <c r="H30" s="415"/>
      <c r="I30" s="409" t="s">
        <v>2820</v>
      </c>
      <c r="J30" s="415" t="s">
        <v>2857</v>
      </c>
      <c r="K30" s="415"/>
      <c r="L30" s="409" t="s">
        <v>2820</v>
      </c>
      <c r="M30" s="415" t="s">
        <v>2858</v>
      </c>
      <c r="N30" s="415"/>
      <c r="O30" s="411" t="s">
        <v>2820</v>
      </c>
      <c r="P30" s="415" t="s">
        <v>2859</v>
      </c>
      <c r="Q30" s="415"/>
      <c r="R30" s="415"/>
      <c r="S30" s="411" t="s">
        <v>2820</v>
      </c>
      <c r="T30" s="415" t="s">
        <v>2860</v>
      </c>
      <c r="U30" s="415"/>
      <c r="V30" s="415"/>
      <c r="W30" s="415"/>
      <c r="X30" s="409" t="s">
        <v>2820</v>
      </c>
      <c r="Y30" s="415" t="s">
        <v>2861</v>
      </c>
      <c r="Z30" s="415"/>
      <c r="AA30" s="415"/>
      <c r="AB30" s="415"/>
      <c r="AC30" s="415"/>
    </row>
    <row r="31" spans="1:30" ht="17.100000000000001" customHeight="1">
      <c r="A31" s="408" t="s">
        <v>2862</v>
      </c>
      <c r="B31" s="408"/>
      <c r="C31" s="408"/>
      <c r="D31" s="408"/>
      <c r="E31" s="408"/>
      <c r="F31" s="408"/>
      <c r="G31" s="408"/>
      <c r="H31" s="408"/>
      <c r="I31" s="420" t="s">
        <v>2803</v>
      </c>
      <c r="J31" s="408" t="s">
        <v>2863</v>
      </c>
      <c r="K31" s="408"/>
      <c r="L31" s="408"/>
      <c r="M31" s="407"/>
      <c r="N31" s="408"/>
      <c r="O31" s="407" t="s">
        <v>2839</v>
      </c>
      <c r="P31" s="408" t="s">
        <v>2864</v>
      </c>
      <c r="Q31" s="420"/>
      <c r="R31" s="407"/>
      <c r="S31" s="407"/>
      <c r="T31" s="408"/>
      <c r="U31" s="407" t="s">
        <v>2839</v>
      </c>
      <c r="V31" s="408" t="s">
        <v>2865</v>
      </c>
      <c r="W31" s="408"/>
      <c r="X31" s="408"/>
      <c r="Y31" s="408"/>
      <c r="AA31" s="406" t="s">
        <v>2866</v>
      </c>
      <c r="AB31" s="407"/>
    </row>
    <row r="32" spans="1:30" ht="17.100000000000001" customHeight="1">
      <c r="A32" s="406" t="s">
        <v>2867</v>
      </c>
      <c r="I32" s="407" t="s">
        <v>2803</v>
      </c>
      <c r="J32" s="1239"/>
      <c r="K32" s="1239"/>
      <c r="L32" s="1239"/>
      <c r="M32" s="1239"/>
      <c r="N32" s="421" t="str">
        <f>IF(J32="","","㎡")</f>
        <v/>
      </c>
      <c r="O32" s="407" t="s">
        <v>2839</v>
      </c>
      <c r="P32" s="1239"/>
      <c r="Q32" s="1239"/>
      <c r="R32" s="1239"/>
      <c r="S32" s="1239"/>
      <c r="T32" s="421" t="str">
        <f>IF(P32="","","㎡")</f>
        <v/>
      </c>
      <c r="U32" s="407" t="s">
        <v>2839</v>
      </c>
      <c r="V32" s="1242">
        <f>J32+P32</f>
        <v>0</v>
      </c>
      <c r="W32" s="1242"/>
      <c r="X32" s="1242"/>
      <c r="Y32" s="1242"/>
      <c r="Z32" s="1242"/>
      <c r="AA32" s="406" t="s">
        <v>2868</v>
      </c>
      <c r="AB32" s="407"/>
    </row>
    <row r="33" spans="1:32" ht="17.100000000000001" customHeight="1">
      <c r="A33" s="406" t="s">
        <v>2869</v>
      </c>
      <c r="I33" s="423"/>
      <c r="J33" s="421"/>
      <c r="K33" s="421"/>
      <c r="L33" s="421"/>
      <c r="M33" s="421"/>
      <c r="N33" s="421"/>
      <c r="O33" s="423"/>
      <c r="P33" s="421"/>
      <c r="Q33" s="421"/>
      <c r="R33" s="421"/>
      <c r="S33" s="421"/>
      <c r="T33" s="421"/>
      <c r="U33" s="407"/>
      <c r="V33" s="422"/>
      <c r="W33" s="422"/>
      <c r="X33" s="422"/>
      <c r="Y33" s="422"/>
      <c r="Z33" s="422"/>
      <c r="AB33" s="407"/>
    </row>
    <row r="34" spans="1:32" ht="17.100000000000001" customHeight="1" thickBot="1">
      <c r="D34" s="406" t="s">
        <v>2870</v>
      </c>
      <c r="I34" s="407" t="s">
        <v>2803</v>
      </c>
      <c r="J34" s="1239"/>
      <c r="K34" s="1239"/>
      <c r="L34" s="1239"/>
      <c r="M34" s="1239"/>
      <c r="N34" s="421" t="str">
        <f>IF(J34="","","㎡")</f>
        <v/>
      </c>
      <c r="O34" s="407" t="s">
        <v>2839</v>
      </c>
      <c r="P34" s="1239"/>
      <c r="Q34" s="1239"/>
      <c r="R34" s="1239"/>
      <c r="S34" s="1239"/>
      <c r="T34" s="421" t="str">
        <f>IF(P34="","","㎡")</f>
        <v/>
      </c>
      <c r="U34" s="407" t="s">
        <v>2839</v>
      </c>
      <c r="V34" s="1242">
        <f>J34+P34</f>
        <v>0</v>
      </c>
      <c r="W34" s="1242"/>
      <c r="X34" s="1242"/>
      <c r="Y34" s="1242"/>
      <c r="Z34" s="1242"/>
      <c r="AA34" s="406" t="s">
        <v>2868</v>
      </c>
      <c r="AB34" s="407"/>
    </row>
    <row r="35" spans="1:32" ht="17.100000000000001" customHeight="1" thickBot="1">
      <c r="A35" s="406" t="s">
        <v>2871</v>
      </c>
      <c r="I35" s="414"/>
      <c r="J35" s="1243" t="str">
        <f>IFERROR(IF(AE35="切上",ROUNDUP(V32/SUM(J23,J24)*100,2),IF(AE35="切捨",ROUNDDOWN(V32/SUM(J23,J24)*100,2),IF(AE35="四捨五入",ROUND(V32/SUM(J23,J24)*100,2)))),"")</f>
        <v/>
      </c>
      <c r="K35" s="1243"/>
      <c r="L35" s="1243"/>
      <c r="M35" s="1243"/>
      <c r="N35" s="1243"/>
      <c r="O35" s="414" t="s">
        <v>2849</v>
      </c>
      <c r="P35" s="414"/>
      <c r="Q35" s="414"/>
      <c r="R35" s="414"/>
      <c r="S35" s="414"/>
      <c r="T35" s="414"/>
      <c r="U35" s="414"/>
      <c r="V35" s="414"/>
      <c r="W35" s="414"/>
      <c r="X35" s="414"/>
      <c r="Y35" s="414"/>
      <c r="Z35" s="414"/>
      <c r="AA35" s="414"/>
      <c r="AB35" s="414"/>
      <c r="AC35" s="414"/>
      <c r="AE35" s="424" t="s">
        <v>2872</v>
      </c>
      <c r="AF35" s="320"/>
    </row>
    <row r="36" spans="1:32" ht="17.100000000000001" customHeight="1">
      <c r="A36" s="408" t="s">
        <v>2873</v>
      </c>
      <c r="B36" s="408"/>
      <c r="C36" s="408"/>
      <c r="D36" s="408"/>
      <c r="E36" s="408"/>
      <c r="F36" s="408"/>
      <c r="G36" s="408"/>
      <c r="H36" s="408"/>
      <c r="I36" s="420" t="s">
        <v>2803</v>
      </c>
      <c r="J36" s="408" t="s">
        <v>2863</v>
      </c>
      <c r="K36" s="408"/>
      <c r="L36" s="408"/>
      <c r="M36" s="407"/>
      <c r="N36" s="408"/>
      <c r="O36" s="407" t="s">
        <v>2839</v>
      </c>
      <c r="P36" s="408" t="s">
        <v>2864</v>
      </c>
      <c r="Q36" s="420"/>
      <c r="R36" s="407"/>
      <c r="S36" s="407"/>
      <c r="T36" s="408"/>
      <c r="U36" s="407" t="s">
        <v>2839</v>
      </c>
      <c r="V36" s="408" t="s">
        <v>2865</v>
      </c>
      <c r="W36" s="408"/>
      <c r="X36" s="408"/>
      <c r="Y36" s="408"/>
      <c r="AA36" s="406" t="s">
        <v>2866</v>
      </c>
      <c r="AB36" s="407"/>
    </row>
    <row r="37" spans="1:32" ht="17.100000000000001" customHeight="1">
      <c r="A37" s="406" t="s">
        <v>2874</v>
      </c>
      <c r="I37" s="407" t="s">
        <v>2803</v>
      </c>
      <c r="J37" s="1239"/>
      <c r="K37" s="1239"/>
      <c r="L37" s="1239"/>
      <c r="M37" s="1239"/>
      <c r="N37" s="421" t="str">
        <f>IF(J37="","","㎡")</f>
        <v/>
      </c>
      <c r="O37" s="407" t="s">
        <v>2839</v>
      </c>
      <c r="P37" s="1239"/>
      <c r="Q37" s="1239"/>
      <c r="R37" s="1239"/>
      <c r="S37" s="1239"/>
      <c r="T37" s="421" t="str">
        <f>IF(P37="","","㎡")</f>
        <v/>
      </c>
      <c r="U37" s="407" t="s">
        <v>2839</v>
      </c>
      <c r="V37" s="1242">
        <f>J37+P37</f>
        <v>0</v>
      </c>
      <c r="W37" s="1242"/>
      <c r="X37" s="1242"/>
      <c r="Y37" s="1242"/>
      <c r="Z37" s="1242"/>
      <c r="AA37" s="406" t="s">
        <v>2868</v>
      </c>
      <c r="AB37" s="407"/>
    </row>
    <row r="38" spans="1:32" ht="17.100000000000001" customHeight="1">
      <c r="A38" s="406" t="s">
        <v>2875</v>
      </c>
      <c r="I38" s="407"/>
      <c r="J38" s="425"/>
      <c r="K38" s="425"/>
      <c r="L38" s="425"/>
      <c r="M38" s="425"/>
      <c r="N38" s="425"/>
      <c r="O38" s="407"/>
      <c r="P38" s="425"/>
      <c r="Q38" s="425"/>
      <c r="R38" s="425"/>
      <c r="S38" s="425"/>
      <c r="T38" s="425"/>
      <c r="U38" s="407"/>
      <c r="V38" s="422"/>
      <c r="W38" s="422"/>
      <c r="X38" s="422"/>
      <c r="Y38" s="422"/>
      <c r="Z38" s="422"/>
      <c r="AB38" s="407"/>
    </row>
    <row r="39" spans="1:32" ht="17.100000000000001" customHeight="1">
      <c r="I39" s="407" t="s">
        <v>2803</v>
      </c>
      <c r="J39" s="1239"/>
      <c r="K39" s="1239"/>
      <c r="L39" s="1239"/>
      <c r="M39" s="1239"/>
      <c r="N39" s="421" t="str">
        <f>IF(J39="","","㎡")</f>
        <v/>
      </c>
      <c r="O39" s="407" t="s">
        <v>2839</v>
      </c>
      <c r="P39" s="1239"/>
      <c r="Q39" s="1239"/>
      <c r="R39" s="1239"/>
      <c r="S39" s="1239"/>
      <c r="T39" s="421" t="str">
        <f>IF(P39="","","㎡")</f>
        <v/>
      </c>
      <c r="U39" s="407" t="s">
        <v>2839</v>
      </c>
      <c r="V39" s="1242" t="str">
        <f>IF(J39="","",J39+P39)</f>
        <v/>
      </c>
      <c r="W39" s="1242"/>
      <c r="X39" s="1242"/>
      <c r="Y39" s="1242"/>
      <c r="Z39" s="1242"/>
      <c r="AA39" s="320" t="str">
        <f>IF(V39="","　）","㎡）")</f>
        <v>　）</v>
      </c>
      <c r="AB39" s="407"/>
    </row>
    <row r="40" spans="1:32" ht="17.100000000000001" customHeight="1">
      <c r="A40" s="406" t="s">
        <v>2876</v>
      </c>
    </row>
    <row r="41" spans="1:32" ht="17.100000000000001" customHeight="1">
      <c r="A41" s="406" t="s">
        <v>2877</v>
      </c>
      <c r="I41" s="407" t="s">
        <v>2803</v>
      </c>
      <c r="J41" s="1239"/>
      <c r="K41" s="1239"/>
      <c r="L41" s="1239"/>
      <c r="M41" s="1239"/>
      <c r="N41" s="421" t="str">
        <f>IF(J41="","","㎡")</f>
        <v/>
      </c>
      <c r="O41" s="407" t="s">
        <v>2839</v>
      </c>
      <c r="P41" s="1239"/>
      <c r="Q41" s="1239"/>
      <c r="R41" s="1239"/>
      <c r="S41" s="1239"/>
      <c r="T41" s="421" t="str">
        <f>IF(P41="","","㎡")</f>
        <v/>
      </c>
      <c r="U41" s="407" t="s">
        <v>2839</v>
      </c>
      <c r="V41" s="1242" t="str">
        <f>IF(J41="","",J41+P41)</f>
        <v/>
      </c>
      <c r="W41" s="1242"/>
      <c r="X41" s="1242"/>
      <c r="Y41" s="1242"/>
      <c r="Z41" s="1242"/>
      <c r="AA41" s="320" t="str">
        <f>IF(V41="","　）","㎡）")</f>
        <v>　）</v>
      </c>
      <c r="AB41" s="407"/>
    </row>
    <row r="42" spans="1:32" ht="17.100000000000001" customHeight="1">
      <c r="A42" s="406" t="s">
        <v>2878</v>
      </c>
      <c r="B42" s="426"/>
      <c r="C42" s="426"/>
      <c r="D42" s="426"/>
      <c r="E42" s="426"/>
      <c r="F42" s="426"/>
      <c r="G42" s="426"/>
      <c r="H42" s="426"/>
      <c r="Z42" s="426"/>
      <c r="AA42" s="426"/>
      <c r="AB42" s="426"/>
      <c r="AC42" s="426"/>
      <c r="AD42" s="426"/>
      <c r="AE42" s="426"/>
      <c r="AF42" s="426"/>
    </row>
    <row r="43" spans="1:32" ht="17.100000000000001" customHeight="1">
      <c r="A43" s="406" t="s">
        <v>2877</v>
      </c>
      <c r="B43" s="426"/>
      <c r="C43" s="426"/>
      <c r="D43" s="426"/>
      <c r="E43" s="426"/>
      <c r="F43" s="426"/>
      <c r="G43" s="426"/>
      <c r="H43" s="426"/>
      <c r="I43" s="407" t="s">
        <v>2803</v>
      </c>
      <c r="J43" s="1239"/>
      <c r="K43" s="1239"/>
      <c r="L43" s="1239"/>
      <c r="M43" s="1239"/>
      <c r="N43" s="421" t="str">
        <f t="shared" ref="N43:N50" si="0">IF(J43="","","㎡")</f>
        <v/>
      </c>
      <c r="O43" s="407" t="s">
        <v>2839</v>
      </c>
      <c r="P43" s="1239"/>
      <c r="Q43" s="1239"/>
      <c r="R43" s="1239"/>
      <c r="S43" s="1239"/>
      <c r="T43" s="421" t="str">
        <f t="shared" ref="T43:T50" si="1">IF(P43="","","㎡")</f>
        <v/>
      </c>
      <c r="U43" s="407" t="s">
        <v>2839</v>
      </c>
      <c r="V43" s="1240" t="str">
        <f t="shared" ref="V43:V51" si="2">IF(J43="","",J43+P43)</f>
        <v/>
      </c>
      <c r="W43" s="1240"/>
      <c r="X43" s="1240"/>
      <c r="Y43" s="1240"/>
      <c r="Z43" s="1241"/>
      <c r="AA43" s="392" t="str">
        <f t="shared" ref="AA43:AA50" si="3">IF(V43="","　）","㎡）")</f>
        <v>　）</v>
      </c>
      <c r="AB43" s="427"/>
      <c r="AC43" s="426"/>
      <c r="AD43" s="426"/>
      <c r="AE43" s="426"/>
      <c r="AF43" s="426"/>
    </row>
    <row r="44" spans="1:32" ht="17.100000000000001" customHeight="1">
      <c r="A44" s="406" t="s">
        <v>2879</v>
      </c>
      <c r="B44" s="426"/>
      <c r="C44" s="426"/>
      <c r="D44" s="426"/>
      <c r="E44" s="426"/>
      <c r="F44" s="426"/>
      <c r="G44" s="426"/>
      <c r="H44" s="426"/>
      <c r="I44" s="407" t="s">
        <v>2803</v>
      </c>
      <c r="J44" s="1239"/>
      <c r="K44" s="1239"/>
      <c r="L44" s="1239"/>
      <c r="M44" s="1239"/>
      <c r="N44" s="421" t="str">
        <f>IF(J44="","","㎡")</f>
        <v/>
      </c>
      <c r="O44" s="407" t="s">
        <v>2839</v>
      </c>
      <c r="P44" s="1239"/>
      <c r="Q44" s="1239"/>
      <c r="R44" s="1239"/>
      <c r="S44" s="1239"/>
      <c r="T44" s="421" t="str">
        <f>IF(P44="","","㎡")</f>
        <v/>
      </c>
      <c r="U44" s="407" t="s">
        <v>2839</v>
      </c>
      <c r="V44" s="1240" t="str">
        <f t="shared" si="2"/>
        <v/>
      </c>
      <c r="W44" s="1240"/>
      <c r="X44" s="1240"/>
      <c r="Y44" s="1240"/>
      <c r="Z44" s="1241"/>
      <c r="AA44" s="392" t="str">
        <f>IF(V44="","　）","㎡）")</f>
        <v>　）</v>
      </c>
      <c r="AB44" s="427"/>
      <c r="AC44" s="426"/>
      <c r="AD44" s="426"/>
      <c r="AE44" s="426"/>
      <c r="AF44" s="426"/>
    </row>
    <row r="45" spans="1:32" ht="17.100000000000001" customHeight="1">
      <c r="A45" s="406" t="s">
        <v>2880</v>
      </c>
      <c r="I45" s="407" t="s">
        <v>2803</v>
      </c>
      <c r="J45" s="1239"/>
      <c r="K45" s="1239"/>
      <c r="L45" s="1239"/>
      <c r="M45" s="1239"/>
      <c r="N45" s="421" t="str">
        <f t="shared" si="0"/>
        <v/>
      </c>
      <c r="O45" s="407" t="s">
        <v>2839</v>
      </c>
      <c r="P45" s="1239"/>
      <c r="Q45" s="1239"/>
      <c r="R45" s="1239"/>
      <c r="S45" s="1239"/>
      <c r="T45" s="421" t="str">
        <f t="shared" si="1"/>
        <v/>
      </c>
      <c r="U45" s="407" t="s">
        <v>2839</v>
      </c>
      <c r="V45" s="1240" t="str">
        <f t="shared" si="2"/>
        <v/>
      </c>
      <c r="W45" s="1240"/>
      <c r="X45" s="1240"/>
      <c r="Y45" s="1240"/>
      <c r="Z45" s="1240"/>
      <c r="AA45" s="320" t="str">
        <f t="shared" si="3"/>
        <v>　）</v>
      </c>
      <c r="AB45" s="407"/>
    </row>
    <row r="46" spans="1:32" ht="17.100000000000001" customHeight="1">
      <c r="A46" s="406" t="s">
        <v>2881</v>
      </c>
      <c r="B46" s="365"/>
      <c r="I46" s="407" t="s">
        <v>2803</v>
      </c>
      <c r="J46" s="1239"/>
      <c r="K46" s="1239"/>
      <c r="L46" s="1239"/>
      <c r="M46" s="1239"/>
      <c r="N46" s="421" t="str">
        <f t="shared" si="0"/>
        <v/>
      </c>
      <c r="O46" s="407" t="s">
        <v>2839</v>
      </c>
      <c r="P46" s="1239"/>
      <c r="Q46" s="1239"/>
      <c r="R46" s="1239"/>
      <c r="S46" s="1239"/>
      <c r="T46" s="421" t="str">
        <f t="shared" si="1"/>
        <v/>
      </c>
      <c r="U46" s="407" t="s">
        <v>2839</v>
      </c>
      <c r="V46" s="1240" t="str">
        <f t="shared" si="2"/>
        <v/>
      </c>
      <c r="W46" s="1240"/>
      <c r="X46" s="1240"/>
      <c r="Y46" s="1240"/>
      <c r="Z46" s="1240"/>
      <c r="AA46" s="320" t="str">
        <f t="shared" si="3"/>
        <v>　）</v>
      </c>
      <c r="AB46" s="407"/>
    </row>
    <row r="47" spans="1:32" ht="17.100000000000001" customHeight="1">
      <c r="A47" s="406" t="s">
        <v>2882</v>
      </c>
      <c r="I47" s="407" t="s">
        <v>2803</v>
      </c>
      <c r="J47" s="1239"/>
      <c r="K47" s="1239"/>
      <c r="L47" s="1239"/>
      <c r="M47" s="1239"/>
      <c r="N47" s="421" t="str">
        <f t="shared" si="0"/>
        <v/>
      </c>
      <c r="O47" s="407" t="s">
        <v>2839</v>
      </c>
      <c r="P47" s="1239"/>
      <c r="Q47" s="1239"/>
      <c r="R47" s="1239"/>
      <c r="S47" s="1239"/>
      <c r="T47" s="421" t="str">
        <f t="shared" si="1"/>
        <v/>
      </c>
      <c r="U47" s="407" t="s">
        <v>2839</v>
      </c>
      <c r="V47" s="1240" t="str">
        <f t="shared" si="2"/>
        <v/>
      </c>
      <c r="W47" s="1240"/>
      <c r="X47" s="1240"/>
      <c r="Y47" s="1240"/>
      <c r="Z47" s="1240"/>
      <c r="AA47" s="320" t="str">
        <f t="shared" si="3"/>
        <v>　）</v>
      </c>
      <c r="AB47" s="407"/>
    </row>
    <row r="48" spans="1:32" ht="17.100000000000001" customHeight="1">
      <c r="A48" s="406" t="s">
        <v>2883</v>
      </c>
      <c r="I48" s="407" t="s">
        <v>2803</v>
      </c>
      <c r="J48" s="1239"/>
      <c r="K48" s="1239"/>
      <c r="L48" s="1239"/>
      <c r="M48" s="1239"/>
      <c r="N48" s="421" t="str">
        <f>IF(J48="","","㎡")</f>
        <v/>
      </c>
      <c r="O48" s="407" t="s">
        <v>2839</v>
      </c>
      <c r="P48" s="1239"/>
      <c r="Q48" s="1239"/>
      <c r="R48" s="1239"/>
      <c r="S48" s="1239"/>
      <c r="T48" s="421" t="str">
        <f t="shared" si="1"/>
        <v/>
      </c>
      <c r="U48" s="407" t="s">
        <v>2839</v>
      </c>
      <c r="V48" s="1240" t="str">
        <f t="shared" si="2"/>
        <v/>
      </c>
      <c r="W48" s="1240"/>
      <c r="X48" s="1240"/>
      <c r="Y48" s="1240"/>
      <c r="Z48" s="1240"/>
      <c r="AA48" s="320" t="str">
        <f t="shared" si="3"/>
        <v>　）</v>
      </c>
      <c r="AB48" s="407"/>
    </row>
    <row r="49" spans="1:28" ht="17.100000000000001" customHeight="1">
      <c r="A49" s="406" t="s">
        <v>2884</v>
      </c>
      <c r="I49" s="407" t="s">
        <v>2803</v>
      </c>
      <c r="J49" s="1239"/>
      <c r="K49" s="1239"/>
      <c r="L49" s="1239"/>
      <c r="M49" s="1239"/>
      <c r="N49" s="421" t="str">
        <f>IF(J49="","","㎡")</f>
        <v/>
      </c>
      <c r="O49" s="407" t="s">
        <v>2839</v>
      </c>
      <c r="P49" s="1239"/>
      <c r="Q49" s="1239"/>
      <c r="R49" s="1239"/>
      <c r="S49" s="1239"/>
      <c r="T49" s="421" t="str">
        <f t="shared" si="1"/>
        <v/>
      </c>
      <c r="U49" s="407" t="s">
        <v>2839</v>
      </c>
      <c r="V49" s="1240" t="str">
        <f t="shared" si="2"/>
        <v/>
      </c>
      <c r="W49" s="1240"/>
      <c r="X49" s="1240"/>
      <c r="Y49" s="1240"/>
      <c r="Z49" s="1240"/>
      <c r="AA49" s="320" t="str">
        <f t="shared" si="3"/>
        <v>　）</v>
      </c>
      <c r="AB49" s="407"/>
    </row>
    <row r="50" spans="1:28" ht="17.100000000000001" customHeight="1">
      <c r="A50" s="406" t="s">
        <v>2885</v>
      </c>
      <c r="I50" s="407" t="s">
        <v>2803</v>
      </c>
      <c r="J50" s="1239"/>
      <c r="K50" s="1239"/>
      <c r="L50" s="1239"/>
      <c r="M50" s="1239"/>
      <c r="N50" s="421" t="str">
        <f t="shared" si="0"/>
        <v/>
      </c>
      <c r="O50" s="407" t="s">
        <v>2839</v>
      </c>
      <c r="P50" s="1239"/>
      <c r="Q50" s="1239"/>
      <c r="R50" s="1239"/>
      <c r="S50" s="1239"/>
      <c r="T50" s="421" t="str">
        <f t="shared" si="1"/>
        <v/>
      </c>
      <c r="U50" s="407" t="s">
        <v>2839</v>
      </c>
      <c r="V50" s="1240" t="str">
        <f t="shared" si="2"/>
        <v/>
      </c>
      <c r="W50" s="1240"/>
      <c r="X50" s="1240"/>
      <c r="Y50" s="1240"/>
      <c r="Z50" s="1240"/>
      <c r="AA50" s="320" t="str">
        <f t="shared" si="3"/>
        <v>　）</v>
      </c>
      <c r="AB50" s="407"/>
    </row>
    <row r="51" spans="1:28" ht="17.100000000000001" customHeight="1">
      <c r="A51" s="406" t="s">
        <v>2886</v>
      </c>
      <c r="I51" s="407" t="s">
        <v>2803</v>
      </c>
      <c r="J51" s="1239"/>
      <c r="K51" s="1239"/>
      <c r="L51" s="1239"/>
      <c r="M51" s="1239"/>
      <c r="N51" s="421" t="str">
        <f>IF(J51="","","㎡")</f>
        <v/>
      </c>
      <c r="O51" s="407" t="s">
        <v>2839</v>
      </c>
      <c r="P51" s="1239"/>
      <c r="Q51" s="1239"/>
      <c r="R51" s="1239"/>
      <c r="S51" s="1239"/>
      <c r="T51" s="421" t="str">
        <f>IF(P51="","","㎡")</f>
        <v/>
      </c>
      <c r="U51" s="407" t="s">
        <v>2839</v>
      </c>
      <c r="V51" s="1240" t="str">
        <f t="shared" si="2"/>
        <v/>
      </c>
      <c r="W51" s="1240"/>
      <c r="X51" s="1240"/>
      <c r="Y51" s="1240"/>
      <c r="Z51" s="1240"/>
      <c r="AA51" s="320" t="str">
        <f>IF(V51="","　）","㎡）")</f>
        <v>　）</v>
      </c>
      <c r="AB51" s="407"/>
    </row>
    <row r="52" spans="1:28" ht="17.100000000000001" customHeight="1"/>
    <row r="53" spans="1:28" ht="17.100000000000001" customHeight="1"/>
    <row r="54" spans="1:28" ht="17.100000000000001" customHeight="1"/>
    <row r="101" spans="1:10" ht="20.100000000000001" customHeight="1">
      <c r="A101" s="365" t="s">
        <v>2887</v>
      </c>
      <c r="J101" s="406" t="s">
        <v>2888</v>
      </c>
    </row>
    <row r="102" spans="1:10" ht="20.100000000000001" customHeight="1">
      <c r="A102" s="365" t="s">
        <v>2889</v>
      </c>
      <c r="J102" s="406" t="s">
        <v>2890</v>
      </c>
    </row>
    <row r="103" spans="1:10" ht="20.100000000000001" customHeight="1">
      <c r="A103" s="365" t="s">
        <v>2891</v>
      </c>
      <c r="J103" s="406" t="s">
        <v>2892</v>
      </c>
    </row>
    <row r="104" spans="1:10" ht="20.100000000000001" customHeight="1">
      <c r="A104" s="365" t="s">
        <v>2893</v>
      </c>
      <c r="J104" s="406" t="s">
        <v>2894</v>
      </c>
    </row>
    <row r="105" spans="1:10" ht="20.100000000000001" customHeight="1">
      <c r="A105" s="406" t="s">
        <v>2895</v>
      </c>
      <c r="J105" s="406" t="s">
        <v>2896</v>
      </c>
    </row>
    <row r="106" spans="1:10" ht="20.100000000000001" customHeight="1">
      <c r="A106" s="406" t="s">
        <v>2897</v>
      </c>
      <c r="J106" s="406" t="s">
        <v>2898</v>
      </c>
    </row>
    <row r="107" spans="1:10" ht="20.100000000000001" customHeight="1">
      <c r="A107" s="406" t="s">
        <v>2899</v>
      </c>
      <c r="J107" s="406" t="s">
        <v>2900</v>
      </c>
    </row>
    <row r="108" spans="1:10" ht="20.100000000000001" customHeight="1">
      <c r="A108" s="406" t="s">
        <v>2901</v>
      </c>
      <c r="J108" s="406" t="s">
        <v>2902</v>
      </c>
    </row>
    <row r="109" spans="1:10" ht="20.100000000000001" customHeight="1">
      <c r="A109" s="406" t="s">
        <v>2903</v>
      </c>
      <c r="J109" s="406" t="s">
        <v>2904</v>
      </c>
    </row>
    <row r="110" spans="1:10" ht="20.100000000000001" customHeight="1">
      <c r="A110" s="406" t="s">
        <v>2905</v>
      </c>
      <c r="J110" s="406" t="s">
        <v>2906</v>
      </c>
    </row>
    <row r="111" spans="1:10" ht="20.100000000000001" customHeight="1">
      <c r="A111" s="406" t="s">
        <v>2907</v>
      </c>
      <c r="J111" s="406" t="s">
        <v>2908</v>
      </c>
    </row>
    <row r="112" spans="1:10" ht="20.100000000000001" customHeight="1">
      <c r="A112" s="406" t="s">
        <v>2909</v>
      </c>
      <c r="J112" s="406" t="s">
        <v>2910</v>
      </c>
    </row>
    <row r="113" spans="1:10" ht="20.100000000000001" customHeight="1">
      <c r="A113" s="406" t="s">
        <v>2911</v>
      </c>
      <c r="J113" s="406" t="s">
        <v>2912</v>
      </c>
    </row>
    <row r="114" spans="1:10" ht="20.100000000000001" customHeight="1">
      <c r="A114" s="406" t="s">
        <v>2913</v>
      </c>
      <c r="J114" s="406" t="s">
        <v>2914</v>
      </c>
    </row>
    <row r="115" spans="1:10" ht="20.100000000000001" customHeight="1">
      <c r="A115" s="365" t="s">
        <v>2915</v>
      </c>
      <c r="J115" s="406" t="s">
        <v>2888</v>
      </c>
    </row>
    <row r="116" spans="1:10" ht="20.100000000000001" customHeight="1">
      <c r="A116" s="365" t="s">
        <v>2916</v>
      </c>
      <c r="J116" s="406" t="s">
        <v>2890</v>
      </c>
    </row>
    <row r="117" spans="1:10" ht="20.100000000000001" customHeight="1">
      <c r="A117" s="365" t="s">
        <v>2917</v>
      </c>
      <c r="J117" s="406" t="s">
        <v>2892</v>
      </c>
    </row>
    <row r="118" spans="1:10" ht="20.100000000000001" customHeight="1">
      <c r="A118" s="365" t="s">
        <v>2918</v>
      </c>
      <c r="J118" s="406" t="s">
        <v>2894</v>
      </c>
    </row>
    <row r="119" spans="1:10" ht="20.100000000000001" customHeight="1">
      <c r="A119" s="406" t="s">
        <v>2919</v>
      </c>
      <c r="J119" s="406" t="s">
        <v>2896</v>
      </c>
    </row>
    <row r="120" spans="1:10" ht="20.100000000000001" customHeight="1">
      <c r="A120" s="406" t="s">
        <v>2920</v>
      </c>
      <c r="J120" s="406" t="s">
        <v>2898</v>
      </c>
    </row>
  </sheetData>
  <mergeCells count="78">
    <mergeCell ref="Y16:AA16"/>
    <mergeCell ref="A2:AC2"/>
    <mergeCell ref="F4:AC4"/>
    <mergeCell ref="F5:AC5"/>
    <mergeCell ref="E8:I8"/>
    <mergeCell ref="M10:AC10"/>
    <mergeCell ref="A11:AC11"/>
    <mergeCell ref="N13:R13"/>
    <mergeCell ref="N14:R14"/>
    <mergeCell ref="J16:L16"/>
    <mergeCell ref="O16:Q16"/>
    <mergeCell ref="T16:V16"/>
    <mergeCell ref="J17:L17"/>
    <mergeCell ref="O17:Q17"/>
    <mergeCell ref="T17:V17"/>
    <mergeCell ref="Y17:AA17"/>
    <mergeCell ref="J18:M18"/>
    <mergeCell ref="O18:R18"/>
    <mergeCell ref="T18:W18"/>
    <mergeCell ref="Y18:AB18"/>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32:M32"/>
    <mergeCell ref="P32:S32"/>
    <mergeCell ref="V32:Z32"/>
    <mergeCell ref="J34:M34"/>
    <mergeCell ref="P34:S34"/>
    <mergeCell ref="V34:Z34"/>
    <mergeCell ref="J35:N35"/>
    <mergeCell ref="J37:M37"/>
    <mergeCell ref="P37:S37"/>
    <mergeCell ref="V37:Z37"/>
    <mergeCell ref="J39:M39"/>
    <mergeCell ref="P39:S39"/>
    <mergeCell ref="V39:Z39"/>
    <mergeCell ref="J41:M41"/>
    <mergeCell ref="P41:S41"/>
    <mergeCell ref="V41:Z41"/>
    <mergeCell ref="J43:M43"/>
    <mergeCell ref="P43:S43"/>
    <mergeCell ref="V43:Z43"/>
    <mergeCell ref="J44:M44"/>
    <mergeCell ref="P44:S44"/>
    <mergeCell ref="V44:Z44"/>
    <mergeCell ref="J45:M45"/>
    <mergeCell ref="P45:S45"/>
    <mergeCell ref="V45:Z45"/>
    <mergeCell ref="J46:M46"/>
    <mergeCell ref="P46:S46"/>
    <mergeCell ref="V46:Z46"/>
    <mergeCell ref="J47:M47"/>
    <mergeCell ref="P47:S47"/>
    <mergeCell ref="V47:Z47"/>
    <mergeCell ref="J48:M48"/>
    <mergeCell ref="P48:S48"/>
    <mergeCell ref="V48:Z48"/>
    <mergeCell ref="J49:M49"/>
    <mergeCell ref="P49:S49"/>
    <mergeCell ref="V49:Z49"/>
    <mergeCell ref="J50:M50"/>
    <mergeCell ref="P50:S50"/>
    <mergeCell ref="V50:Z50"/>
    <mergeCell ref="J51:M51"/>
    <mergeCell ref="P51:S51"/>
    <mergeCell ref="V51:Z51"/>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2"/>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6" customFormat="1" ht="17.100000000000001" customHeight="1">
      <c r="A1" s="406" t="s">
        <v>2921</v>
      </c>
      <c r="I1" s="407" t="s">
        <v>2803</v>
      </c>
      <c r="J1" s="1239"/>
      <c r="K1" s="1239"/>
      <c r="L1" s="1239"/>
      <c r="M1" s="1239"/>
      <c r="N1" s="421" t="str">
        <f>IF(J1="","","㎡")</f>
        <v/>
      </c>
      <c r="O1" s="407" t="s">
        <v>2839</v>
      </c>
      <c r="P1" s="1239"/>
      <c r="Q1" s="1239"/>
      <c r="R1" s="1239"/>
      <c r="S1" s="1239"/>
      <c r="T1" s="421" t="str">
        <f>IF(P1="","","㎡")</f>
        <v/>
      </c>
      <c r="U1" s="407" t="s">
        <v>2839</v>
      </c>
      <c r="V1" s="1240" t="str">
        <f>IF(J1="","",J1+P1)</f>
        <v/>
      </c>
      <c r="W1" s="1240"/>
      <c r="X1" s="1240"/>
      <c r="Y1" s="1240"/>
      <c r="Z1" s="1240"/>
      <c r="AA1" s="320" t="str">
        <f>IF(V1="","　）","㎡）")</f>
        <v>　）</v>
      </c>
      <c r="AB1" s="407"/>
    </row>
    <row r="2" spans="1:32" s="406" customFormat="1" ht="17.100000000000001" customHeight="1">
      <c r="A2" s="406" t="s">
        <v>2922</v>
      </c>
      <c r="I2" s="407" t="s">
        <v>2803</v>
      </c>
      <c r="J2" s="1239"/>
      <c r="K2" s="1239"/>
      <c r="L2" s="1239"/>
      <c r="M2" s="1239"/>
      <c r="N2" s="421" t="str">
        <f>IF(J2="","","㎡")</f>
        <v/>
      </c>
      <c r="O2" s="407" t="s">
        <v>2839</v>
      </c>
      <c r="P2" s="1239"/>
      <c r="Q2" s="1239"/>
      <c r="R2" s="1239"/>
      <c r="S2" s="1239"/>
      <c r="T2" s="421" t="str">
        <f>IF(P2="","","㎡")</f>
        <v/>
      </c>
      <c r="U2" s="407" t="s">
        <v>2839</v>
      </c>
      <c r="V2" s="1240" t="str">
        <f>IF(J2="","",J2+P2)</f>
        <v/>
      </c>
      <c r="W2" s="1240"/>
      <c r="X2" s="1240"/>
      <c r="Y2" s="1240"/>
      <c r="Z2" s="1240"/>
      <c r="AA2" s="320" t="str">
        <f>IF(V2="","　）","㎡）")</f>
        <v>　）</v>
      </c>
      <c r="AB2" s="407"/>
    </row>
    <row r="3" spans="1:32" s="406" customFormat="1" ht="17.100000000000001" customHeight="1" thickBot="1">
      <c r="A3" s="406" t="s">
        <v>2923</v>
      </c>
      <c r="I3" s="365"/>
      <c r="J3" s="1239"/>
      <c r="K3" s="1239"/>
      <c r="L3" s="1239"/>
      <c r="M3" s="1239"/>
      <c r="N3" s="1239"/>
      <c r="O3" s="365" t="s">
        <v>47</v>
      </c>
      <c r="P3" s="407"/>
      <c r="Q3" s="407"/>
      <c r="R3" s="365"/>
      <c r="S3" s="365"/>
      <c r="T3" s="365"/>
      <c r="U3" s="365"/>
      <c r="V3" s="365"/>
      <c r="W3" s="365"/>
      <c r="X3" s="365"/>
      <c r="Y3" s="365"/>
      <c r="Z3" s="365"/>
      <c r="AA3" s="365"/>
      <c r="AB3" s="365"/>
      <c r="AC3" s="365"/>
    </row>
    <row r="4" spans="1:32" s="406" customFormat="1" ht="17.100000000000001" customHeight="1" thickBot="1">
      <c r="A4" s="415" t="s">
        <v>2924</v>
      </c>
      <c r="B4" s="415"/>
      <c r="C4" s="415"/>
      <c r="D4" s="415"/>
      <c r="E4" s="415"/>
      <c r="F4" s="415"/>
      <c r="G4" s="415"/>
      <c r="H4" s="415"/>
      <c r="I4" s="414"/>
      <c r="J4" s="1267" t="str">
        <f>IFERROR(IF(AE4="切上",ROUNDUP(J3/SUM(第三面!J23,第三面!J24)*100,2),IF(AE4="切捨",ROUNDDOWN(J3/SUM(第三面!J23,第三面!J24)*100,2),IF(AE4="四捨五入",ROUND(J3/SUM(第三面!J23,第三面!J24)*100,2)))),"")</f>
        <v/>
      </c>
      <c r="K4" s="1267"/>
      <c r="L4" s="1267"/>
      <c r="M4" s="1267"/>
      <c r="N4" s="1267"/>
      <c r="O4" s="414" t="s">
        <v>2849</v>
      </c>
      <c r="P4" s="428"/>
      <c r="Q4" s="428"/>
      <c r="R4" s="414"/>
      <c r="S4" s="414"/>
      <c r="T4" s="414"/>
      <c r="U4" s="414"/>
      <c r="V4" s="414"/>
      <c r="W4" s="414"/>
      <c r="X4" s="414"/>
      <c r="Y4" s="414"/>
      <c r="Z4" s="414"/>
      <c r="AA4" s="414"/>
      <c r="AB4" s="414"/>
      <c r="AC4" s="414"/>
      <c r="AE4" s="429" t="s">
        <v>2872</v>
      </c>
      <c r="AF4" s="320"/>
    </row>
    <row r="5" spans="1:32" ht="17.100000000000001" customHeight="1">
      <c r="A5" s="408" t="s">
        <v>2925</v>
      </c>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row>
    <row r="6" spans="1:32" ht="17.100000000000001" customHeight="1">
      <c r="A6" s="406" t="s">
        <v>2926</v>
      </c>
      <c r="B6" s="406"/>
      <c r="C6" s="406"/>
      <c r="D6" s="406"/>
      <c r="E6" s="406"/>
      <c r="F6" s="406"/>
      <c r="G6" s="406"/>
      <c r="H6" s="406"/>
      <c r="I6" s="406"/>
      <c r="J6" s="406"/>
      <c r="K6" s="364"/>
      <c r="L6" s="1268"/>
      <c r="M6" s="1269"/>
      <c r="N6" s="1269"/>
      <c r="O6" s="406"/>
      <c r="P6" s="406"/>
      <c r="Q6" s="406"/>
      <c r="R6" s="406"/>
      <c r="S6" s="406"/>
      <c r="T6" s="406"/>
      <c r="U6" s="406"/>
      <c r="V6" s="406"/>
      <c r="W6" s="406"/>
      <c r="X6" s="406"/>
      <c r="Y6" s="406"/>
      <c r="Z6" s="406"/>
      <c r="AA6" s="406"/>
      <c r="AB6" s="406"/>
      <c r="AC6" s="406"/>
    </row>
    <row r="7" spans="1:32" ht="17.100000000000001" customHeight="1">
      <c r="A7" s="415" t="s">
        <v>2927</v>
      </c>
      <c r="B7" s="415"/>
      <c r="C7" s="415"/>
      <c r="D7" s="415"/>
      <c r="E7" s="415"/>
      <c r="F7" s="415"/>
      <c r="G7" s="415"/>
      <c r="H7" s="415"/>
      <c r="I7" s="415"/>
      <c r="J7" s="415"/>
      <c r="K7" s="430"/>
      <c r="L7" s="1270"/>
      <c r="M7" s="1271"/>
      <c r="N7" s="1271"/>
      <c r="O7" s="415"/>
      <c r="P7" s="415"/>
      <c r="Q7" s="415"/>
      <c r="R7" s="415"/>
      <c r="S7" s="415"/>
      <c r="T7" s="415"/>
      <c r="U7" s="415"/>
      <c r="V7" s="415"/>
      <c r="W7" s="415"/>
      <c r="X7" s="415"/>
      <c r="Y7" s="415"/>
      <c r="Z7" s="415"/>
      <c r="AA7" s="415"/>
      <c r="AB7" s="415"/>
      <c r="AC7" s="415"/>
    </row>
    <row r="8" spans="1:32" s="406" customFormat="1" ht="17.100000000000001" customHeight="1">
      <c r="A8" s="408" t="s">
        <v>2928</v>
      </c>
      <c r="B8" s="408"/>
      <c r="C8" s="408"/>
      <c r="D8" s="408"/>
      <c r="E8" s="408"/>
      <c r="F8" s="408"/>
      <c r="G8" s="408"/>
      <c r="H8" s="408"/>
      <c r="I8" s="420" t="s">
        <v>2803</v>
      </c>
      <c r="J8" s="408" t="s">
        <v>2929</v>
      </c>
      <c r="K8" s="408"/>
      <c r="L8" s="408"/>
      <c r="M8" s="408"/>
      <c r="N8" s="408"/>
      <c r="O8" s="407" t="s">
        <v>2839</v>
      </c>
      <c r="P8" s="406" t="s">
        <v>2930</v>
      </c>
      <c r="U8" s="407" t="s">
        <v>2804</v>
      </c>
      <c r="V8" s="407"/>
    </row>
    <row r="9" spans="1:32" s="406" customFormat="1" ht="17.100000000000001" customHeight="1">
      <c r="A9" s="406" t="s">
        <v>2931</v>
      </c>
      <c r="I9" s="407" t="s">
        <v>2803</v>
      </c>
      <c r="J9" s="1255"/>
      <c r="K9" s="1255"/>
      <c r="L9" s="1255"/>
      <c r="M9" s="1255"/>
      <c r="N9" s="407" t="s">
        <v>2834</v>
      </c>
      <c r="O9" s="407" t="s">
        <v>2839</v>
      </c>
      <c r="P9" s="1255"/>
      <c r="Q9" s="1255"/>
      <c r="R9" s="1255"/>
      <c r="S9" s="1255"/>
      <c r="T9" s="322" t="str">
        <f>IF(P9="","","ｍ")</f>
        <v/>
      </c>
      <c r="U9" s="407" t="s">
        <v>2804</v>
      </c>
      <c r="V9" s="407"/>
    </row>
    <row r="10" spans="1:32" s="406" customFormat="1" ht="17.100000000000001" customHeight="1">
      <c r="A10" s="406" t="s">
        <v>2932</v>
      </c>
      <c r="F10" s="407"/>
      <c r="G10" s="407" t="s">
        <v>2933</v>
      </c>
      <c r="H10" s="407"/>
      <c r="I10" s="407" t="s">
        <v>2803</v>
      </c>
      <c r="J10" s="1262"/>
      <c r="K10" s="1262"/>
      <c r="L10" s="1262"/>
      <c r="M10" s="1262"/>
      <c r="N10" s="431" t="str">
        <f>IF(J10="","","階")</f>
        <v/>
      </c>
      <c r="O10" s="407" t="s">
        <v>2839</v>
      </c>
      <c r="P10" s="1262"/>
      <c r="Q10" s="1262"/>
      <c r="R10" s="1262"/>
      <c r="S10" s="1262"/>
      <c r="T10" s="431" t="str">
        <f>IF(P10="","","階")</f>
        <v/>
      </c>
      <c r="U10" s="407" t="s">
        <v>2804</v>
      </c>
      <c r="V10" s="407"/>
    </row>
    <row r="11" spans="1:32" s="406" customFormat="1" ht="17.100000000000001" customHeight="1">
      <c r="F11" s="407"/>
      <c r="G11" s="407" t="s">
        <v>2110</v>
      </c>
      <c r="H11" s="407"/>
      <c r="I11" s="407" t="s">
        <v>2803</v>
      </c>
      <c r="J11" s="1262"/>
      <c r="K11" s="1262"/>
      <c r="L11" s="1262"/>
      <c r="M11" s="1262"/>
      <c r="N11" s="431" t="str">
        <f>IF(J11="","","階")</f>
        <v/>
      </c>
      <c r="O11" s="407" t="s">
        <v>2839</v>
      </c>
      <c r="P11" s="1262"/>
      <c r="Q11" s="1262"/>
      <c r="R11" s="1262"/>
      <c r="S11" s="1262"/>
      <c r="T11" s="431" t="str">
        <f>IF(P11="","","階")</f>
        <v/>
      </c>
      <c r="U11" s="407" t="s">
        <v>2804</v>
      </c>
      <c r="V11" s="407"/>
    </row>
    <row r="12" spans="1:32" s="406" customFormat="1" ht="17.100000000000001" customHeight="1">
      <c r="A12" s="406" t="s">
        <v>2934</v>
      </c>
      <c r="G12" s="407"/>
      <c r="H12" s="407"/>
      <c r="I12" s="407"/>
      <c r="J12" s="1263" t="s">
        <v>2935</v>
      </c>
      <c r="K12" s="1263"/>
      <c r="L12" s="1263"/>
      <c r="M12" s="1263"/>
      <c r="N12" s="1263"/>
      <c r="O12" s="1263"/>
      <c r="P12" s="1263"/>
      <c r="Q12" s="406" t="s">
        <v>2936</v>
      </c>
      <c r="R12" s="407"/>
      <c r="S12" s="407"/>
      <c r="T12" s="1263"/>
      <c r="U12" s="1263"/>
      <c r="V12" s="1263"/>
      <c r="W12" s="1263"/>
      <c r="X12" s="1263"/>
      <c r="Y12" s="1263"/>
      <c r="Z12" s="406" t="s">
        <v>2937</v>
      </c>
    </row>
    <row r="13" spans="1:32" ht="17.100000000000001" customHeight="1">
      <c r="A13" s="320" t="s">
        <v>2938</v>
      </c>
      <c r="B13" s="320"/>
      <c r="C13" s="320"/>
      <c r="D13" s="320"/>
      <c r="E13" s="320"/>
      <c r="F13" s="320"/>
      <c r="G13" s="320"/>
      <c r="H13" s="320"/>
      <c r="I13" s="320"/>
      <c r="J13" s="320"/>
      <c r="K13" s="320"/>
      <c r="L13" s="320"/>
      <c r="M13" s="320"/>
      <c r="N13" s="320"/>
      <c r="O13" s="320"/>
      <c r="P13" s="320"/>
      <c r="Q13" s="320"/>
      <c r="R13" s="320"/>
      <c r="S13" s="320"/>
      <c r="T13" s="375" t="str">
        <f>IF(OR(D15="■",K15="■",R15="■"),"■","□")</f>
        <v>□</v>
      </c>
      <c r="U13" s="320" t="s">
        <v>2939</v>
      </c>
      <c r="V13" s="375" t="str">
        <f>IF(T13="■","□","■")</f>
        <v>■</v>
      </c>
      <c r="W13" s="320" t="s">
        <v>2940</v>
      </c>
      <c r="X13" s="320"/>
      <c r="Y13" s="320"/>
      <c r="Z13" s="320"/>
      <c r="AA13" s="320"/>
      <c r="AB13" s="320"/>
      <c r="AC13" s="320"/>
    </row>
    <row r="14" spans="1:32" ht="17.100000000000001" customHeight="1">
      <c r="A14" s="320" t="s">
        <v>2941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09" t="s">
        <v>2820</v>
      </c>
      <c r="E15" s="320" t="s">
        <v>2942</v>
      </c>
      <c r="F15" s="320"/>
      <c r="G15" s="320"/>
      <c r="H15" s="320"/>
      <c r="I15" s="320"/>
      <c r="J15" s="320"/>
      <c r="K15" s="409" t="s">
        <v>2820</v>
      </c>
      <c r="L15" s="320" t="s">
        <v>2943</v>
      </c>
      <c r="M15" s="320"/>
      <c r="N15" s="320"/>
      <c r="O15" s="320"/>
      <c r="P15" s="320"/>
      <c r="Q15" s="320"/>
      <c r="R15" s="409" t="s">
        <v>2820</v>
      </c>
      <c r="S15" s="320" t="s">
        <v>2944</v>
      </c>
      <c r="T15" s="320"/>
      <c r="U15" s="410"/>
      <c r="V15" s="320"/>
      <c r="W15" s="320"/>
      <c r="X15" s="320"/>
      <c r="Y15" s="320"/>
      <c r="Z15" s="320"/>
      <c r="AA15" s="320"/>
      <c r="AB15" s="320"/>
      <c r="AC15" s="320"/>
    </row>
    <row r="16" spans="1:32" ht="17.100000000000001" customHeight="1">
      <c r="A16" s="1264" t="s">
        <v>2945</v>
      </c>
      <c r="B16" s="1264"/>
      <c r="C16" s="1264"/>
      <c r="D16" s="1264"/>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row>
    <row r="17" spans="1:34" ht="17.100000000000001" customHeight="1">
      <c r="A17" s="1256"/>
      <c r="B17" s="1256"/>
      <c r="C17" s="1256"/>
      <c r="D17" s="1256"/>
      <c r="E17" s="1256"/>
      <c r="F17" s="1256"/>
      <c r="G17" s="1256"/>
      <c r="H17" s="1256"/>
      <c r="I17" s="1256"/>
      <c r="J17" s="1256"/>
      <c r="K17" s="1256"/>
      <c r="L17" s="1256"/>
      <c r="M17" s="1256"/>
      <c r="N17" s="1256"/>
      <c r="O17" s="1256"/>
      <c r="P17" s="1256"/>
      <c r="Q17" s="1256"/>
      <c r="R17" s="1256"/>
      <c r="S17" s="1256"/>
      <c r="T17" s="1256"/>
      <c r="U17" s="1256"/>
      <c r="V17" s="1256"/>
      <c r="W17" s="1256"/>
      <c r="X17" s="1256"/>
      <c r="Y17" s="1256"/>
      <c r="Z17" s="1256"/>
      <c r="AA17" s="1256"/>
      <c r="AB17" s="1256"/>
      <c r="AC17" s="1256"/>
      <c r="AF17" s="432"/>
    </row>
    <row r="18" spans="1:34" ht="17.100000000000001" customHeight="1">
      <c r="A18" s="1256"/>
      <c r="B18" s="1256"/>
      <c r="C18" s="1256"/>
      <c r="D18" s="1256"/>
      <c r="E18" s="1256"/>
      <c r="F18" s="1256"/>
      <c r="G18" s="1256"/>
      <c r="H18" s="1256"/>
      <c r="I18" s="1256"/>
      <c r="J18" s="1256"/>
      <c r="K18" s="1256"/>
      <c r="L18" s="1256"/>
      <c r="M18" s="1256"/>
      <c r="N18" s="1256"/>
      <c r="O18" s="1256"/>
      <c r="P18" s="1256"/>
      <c r="Q18" s="1256"/>
      <c r="R18" s="1256"/>
      <c r="S18" s="1256"/>
      <c r="T18" s="1256"/>
      <c r="U18" s="1256"/>
      <c r="V18" s="1256"/>
      <c r="W18" s="1256"/>
      <c r="X18" s="1256"/>
      <c r="Y18" s="1256"/>
      <c r="Z18" s="1256"/>
      <c r="AA18" s="1256"/>
      <c r="AB18" s="1256"/>
      <c r="AC18" s="1256"/>
      <c r="AF18" s="432"/>
    </row>
    <row r="19" spans="1:34" ht="17.100000000000001" customHeight="1" thickBot="1">
      <c r="A19" s="1257"/>
      <c r="B19" s="1257"/>
      <c r="C19" s="1257"/>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row>
    <row r="20" spans="1:34" s="317" customFormat="1" ht="17.100000000000001" customHeight="1" thickBot="1">
      <c r="A20" s="382" t="s">
        <v>2946</v>
      </c>
      <c r="B20" s="382"/>
      <c r="C20" s="382"/>
      <c r="D20" s="382"/>
      <c r="E20" s="382"/>
      <c r="F20" s="382"/>
      <c r="G20" s="382"/>
      <c r="H20" s="382"/>
      <c r="I20" s="382" t="s">
        <v>2709</v>
      </c>
      <c r="J20" s="382"/>
      <c r="K20" s="433" t="str">
        <f>IF(AF20="","",IF(AF20&lt;43831,TEXT(AF20,"元"),(YEAR(AF20)-2018)))</f>
        <v/>
      </c>
      <c r="L20" s="434" t="s">
        <v>5</v>
      </c>
      <c r="M20" s="433" t="str">
        <f>IF(AF20="","",MONTH(AF20))</f>
        <v/>
      </c>
      <c r="N20" s="434" t="s">
        <v>2710</v>
      </c>
      <c r="O20" s="433" t="str">
        <f>IF(AF20="","",DAY(AF20))</f>
        <v/>
      </c>
      <c r="P20" s="382" t="s">
        <v>2711</v>
      </c>
      <c r="Q20" s="434"/>
      <c r="R20" s="382"/>
      <c r="S20" s="382"/>
      <c r="T20" s="382"/>
      <c r="U20" s="382"/>
      <c r="V20" s="382"/>
      <c r="W20" s="382"/>
      <c r="X20" s="382"/>
      <c r="Y20" s="382"/>
      <c r="Z20" s="382"/>
      <c r="AA20" s="382"/>
      <c r="AB20" s="382"/>
      <c r="AC20" s="382"/>
      <c r="AE20" s="317" t="s">
        <v>2519</v>
      </c>
      <c r="AF20" s="1259"/>
      <c r="AG20" s="1260"/>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2" t="s">
        <v>2947</v>
      </c>
      <c r="B22" s="382"/>
      <c r="C22" s="382"/>
      <c r="D22" s="382"/>
      <c r="E22" s="382"/>
      <c r="F22" s="382"/>
      <c r="G22" s="382"/>
      <c r="H22" s="382"/>
      <c r="I22" s="382" t="s">
        <v>2709</v>
      </c>
      <c r="J22" s="382"/>
      <c r="K22" s="433" t="str">
        <f>IF(AF22="","",IF(AF22&lt;43831,TEXT(AF22,"元"),(YEAR(AF22)-2018)))</f>
        <v/>
      </c>
      <c r="L22" s="434" t="s">
        <v>5</v>
      </c>
      <c r="M22" s="433" t="str">
        <f>IF(AF22="","",MONTH(AF22))</f>
        <v/>
      </c>
      <c r="N22" s="434" t="s">
        <v>2710</v>
      </c>
      <c r="O22" s="433" t="str">
        <f>IF(AF22="","",DAY(AF22))</f>
        <v/>
      </c>
      <c r="P22" s="382" t="s">
        <v>2711</v>
      </c>
      <c r="Q22" s="434"/>
      <c r="R22" s="382"/>
      <c r="S22" s="382"/>
      <c r="T22" s="382"/>
      <c r="U22" s="382"/>
      <c r="V22" s="382"/>
      <c r="W22" s="382"/>
      <c r="X22" s="382"/>
      <c r="Y22" s="382"/>
      <c r="Z22" s="382"/>
      <c r="AA22" s="382"/>
      <c r="AB22" s="382"/>
      <c r="AC22" s="382"/>
      <c r="AE22" s="317" t="s">
        <v>2519</v>
      </c>
      <c r="AF22" s="1259"/>
      <c r="AG22" s="1260"/>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2" t="s">
        <v>2948</v>
      </c>
      <c r="B24" s="382"/>
      <c r="C24" s="382"/>
      <c r="D24" s="382"/>
      <c r="E24" s="382"/>
      <c r="F24" s="382"/>
      <c r="G24" s="382"/>
      <c r="H24" s="382"/>
      <c r="I24" s="382"/>
      <c r="J24" s="382"/>
      <c r="K24" s="382"/>
      <c r="L24" s="382"/>
      <c r="M24" s="382"/>
      <c r="N24" s="382"/>
      <c r="O24" s="382" t="s">
        <v>2565</v>
      </c>
      <c r="P24" s="1266" t="s">
        <v>2949</v>
      </c>
      <c r="Q24" s="1266"/>
      <c r="R24" s="1266"/>
      <c r="S24" s="1266"/>
      <c r="T24" s="1266"/>
      <c r="U24" s="1266"/>
      <c r="V24" s="1266"/>
      <c r="W24" s="1266"/>
      <c r="X24" s="1266"/>
      <c r="Y24" s="1266"/>
      <c r="Z24" s="1266"/>
      <c r="AA24" s="1266"/>
      <c r="AB24" s="1266"/>
      <c r="AC24" s="382" t="s">
        <v>2804</v>
      </c>
    </row>
    <row r="25" spans="1:34" s="317" customFormat="1" ht="17.100000000000001" customHeight="1" thickBot="1">
      <c r="A25" s="322"/>
      <c r="B25" s="330"/>
      <c r="C25" s="330" t="s">
        <v>2950</v>
      </c>
      <c r="D25" s="348" t="str">
        <f>IF(AF25&lt;&gt;"","1","")</f>
        <v/>
      </c>
      <c r="E25" s="320" t="s">
        <v>2951</v>
      </c>
      <c r="F25" s="320"/>
      <c r="G25" s="320" t="s">
        <v>2952</v>
      </c>
      <c r="H25" s="320"/>
      <c r="I25" s="348" t="str">
        <f>IF(AF25="","",IF(AF25&lt;43831,TEXT(AF25,"元"),(YEAR(AF25)-2018)))</f>
        <v/>
      </c>
      <c r="J25" s="322" t="s">
        <v>5</v>
      </c>
      <c r="K25" s="348" t="str">
        <f>IF(AF25="","",MONTH(AF25))</f>
        <v/>
      </c>
      <c r="L25" s="322" t="s">
        <v>2710</v>
      </c>
      <c r="M25" s="348" t="str">
        <f>IF(AF25="","",DAY(AF25))</f>
        <v/>
      </c>
      <c r="N25" s="320" t="s">
        <v>2711</v>
      </c>
      <c r="O25" s="320" t="s">
        <v>2565</v>
      </c>
      <c r="P25" s="1258"/>
      <c r="Q25" s="1258"/>
      <c r="R25" s="1258"/>
      <c r="S25" s="1258"/>
      <c r="T25" s="1258"/>
      <c r="U25" s="1258"/>
      <c r="V25" s="1258"/>
      <c r="W25" s="1258"/>
      <c r="X25" s="1258"/>
      <c r="Y25" s="1258"/>
      <c r="Z25" s="1258"/>
      <c r="AA25" s="1258"/>
      <c r="AB25" s="1258"/>
      <c r="AC25" s="320" t="s">
        <v>2804</v>
      </c>
      <c r="AE25" s="317" t="s">
        <v>2519</v>
      </c>
      <c r="AF25" s="1259"/>
      <c r="AG25" s="1260"/>
      <c r="AH25" s="349"/>
    </row>
    <row r="26" spans="1:34" s="317" customFormat="1" ht="17.100000000000001" customHeight="1" thickBot="1">
      <c r="A26" s="322"/>
      <c r="B26" s="330"/>
      <c r="C26" s="330" t="s">
        <v>2950</v>
      </c>
      <c r="D26" s="348" t="str">
        <f>IF(AF26&lt;&gt;"","2","")</f>
        <v/>
      </c>
      <c r="E26" s="320" t="s">
        <v>2951</v>
      </c>
      <c r="F26" s="320"/>
      <c r="G26" s="320" t="s">
        <v>2709</v>
      </c>
      <c r="H26" s="320"/>
      <c r="I26" s="348" t="str">
        <f>IF(AF26="","",IF(AF26&lt;43831,TEXT(AF26,"元"),(YEAR(AF26)-2018)))</f>
        <v/>
      </c>
      <c r="J26" s="322" t="s">
        <v>5</v>
      </c>
      <c r="K26" s="348" t="str">
        <f>IF(AF26="","",MONTH(AF26))</f>
        <v/>
      </c>
      <c r="L26" s="322" t="s">
        <v>2710</v>
      </c>
      <c r="M26" s="348" t="str">
        <f>IF(AF26="","",DAY(AF26))</f>
        <v/>
      </c>
      <c r="N26" s="320" t="s">
        <v>2711</v>
      </c>
      <c r="O26" s="320" t="s">
        <v>2565</v>
      </c>
      <c r="P26" s="1258"/>
      <c r="Q26" s="1258"/>
      <c r="R26" s="1258"/>
      <c r="S26" s="1258"/>
      <c r="T26" s="1258"/>
      <c r="U26" s="1258"/>
      <c r="V26" s="1258"/>
      <c r="W26" s="1258"/>
      <c r="X26" s="1258"/>
      <c r="Y26" s="1258"/>
      <c r="Z26" s="1258"/>
      <c r="AA26" s="1258"/>
      <c r="AB26" s="1258"/>
      <c r="AC26" s="320" t="s">
        <v>2804</v>
      </c>
      <c r="AE26" s="317" t="s">
        <v>2519</v>
      </c>
      <c r="AF26" s="1259"/>
      <c r="AG26" s="1260"/>
      <c r="AH26" s="349"/>
    </row>
    <row r="27" spans="1:34" s="317" customFormat="1" ht="17.100000000000001" customHeight="1" thickBot="1">
      <c r="A27" s="322"/>
      <c r="B27" s="330"/>
      <c r="C27" s="330" t="s">
        <v>2950</v>
      </c>
      <c r="D27" s="348" t="str">
        <f>IF(AF27&lt;&gt;"","3","")</f>
        <v/>
      </c>
      <c r="E27" s="320" t="s">
        <v>2951</v>
      </c>
      <c r="F27" s="320"/>
      <c r="G27" s="320" t="s">
        <v>2709</v>
      </c>
      <c r="H27" s="320"/>
      <c r="I27" s="348" t="str">
        <f>IF(AF27="","",IF(AF27&lt;43831,TEXT(AF27,"元"),(YEAR(AF27)-2018)))</f>
        <v/>
      </c>
      <c r="J27" s="322" t="s">
        <v>5</v>
      </c>
      <c r="K27" s="348" t="str">
        <f>IF(AF27="","",MONTH(AF27))</f>
        <v/>
      </c>
      <c r="L27" s="322" t="s">
        <v>2710</v>
      </c>
      <c r="M27" s="348" t="str">
        <f>IF(AF27="","",DAY(AF27))</f>
        <v/>
      </c>
      <c r="N27" s="320" t="s">
        <v>2711</v>
      </c>
      <c r="O27" s="320" t="s">
        <v>2565</v>
      </c>
      <c r="P27" s="1258"/>
      <c r="Q27" s="1258"/>
      <c r="R27" s="1258"/>
      <c r="S27" s="1258"/>
      <c r="T27" s="1258"/>
      <c r="U27" s="1258"/>
      <c r="V27" s="1258"/>
      <c r="W27" s="1258"/>
      <c r="X27" s="1258"/>
      <c r="Y27" s="1258"/>
      <c r="Z27" s="1258"/>
      <c r="AA27" s="1258"/>
      <c r="AB27" s="1258"/>
      <c r="AC27" s="320" t="s">
        <v>2804</v>
      </c>
      <c r="AE27" s="317" t="s">
        <v>2519</v>
      </c>
      <c r="AF27" s="1259"/>
      <c r="AG27" s="1260"/>
      <c r="AH27" s="349"/>
    </row>
    <row r="28" spans="1:34" s="317" customFormat="1" ht="17.100000000000001" customHeight="1">
      <c r="A28" s="356"/>
      <c r="B28" s="974"/>
      <c r="C28" s="974"/>
      <c r="D28" s="466"/>
      <c r="E28" s="386"/>
      <c r="F28" s="386"/>
      <c r="G28" s="386"/>
      <c r="H28" s="386"/>
      <c r="I28" s="466"/>
      <c r="J28" s="356"/>
      <c r="K28" s="466"/>
      <c r="L28" s="356"/>
      <c r="M28" s="466"/>
      <c r="N28" s="386"/>
      <c r="O28" s="386"/>
      <c r="P28" s="386"/>
      <c r="Q28" s="386"/>
      <c r="R28" s="386"/>
      <c r="S28" s="386"/>
      <c r="T28" s="386"/>
      <c r="U28" s="386"/>
      <c r="V28" s="386"/>
      <c r="W28" s="386"/>
      <c r="X28" s="386"/>
      <c r="Y28" s="386"/>
      <c r="Z28" s="386"/>
      <c r="AA28" s="386"/>
      <c r="AB28" s="386"/>
      <c r="AC28" s="386"/>
      <c r="AF28" s="973"/>
      <c r="AG28" s="338"/>
      <c r="AH28" s="349"/>
    </row>
    <row r="29" spans="1:34" s="317" customFormat="1" ht="17.100000000000001" customHeight="1">
      <c r="A29" s="382" t="s">
        <v>3028</v>
      </c>
      <c r="B29" s="382"/>
      <c r="C29" s="382"/>
      <c r="D29" s="382"/>
      <c r="E29" s="382"/>
      <c r="F29" s="382"/>
      <c r="G29" s="382"/>
      <c r="H29" s="435"/>
      <c r="I29" s="435"/>
      <c r="J29" s="435"/>
      <c r="K29" s="435"/>
      <c r="L29" s="435"/>
      <c r="M29" s="435"/>
      <c r="N29" s="435"/>
      <c r="O29" s="435"/>
      <c r="P29" s="435"/>
      <c r="Q29" s="435"/>
      <c r="R29" s="435"/>
      <c r="S29" s="435"/>
      <c r="T29" s="435"/>
      <c r="U29" s="435"/>
      <c r="V29" s="435"/>
      <c r="W29" s="435"/>
      <c r="X29" s="435"/>
      <c r="Y29" s="435"/>
      <c r="Z29" s="435"/>
      <c r="AA29" s="435"/>
      <c r="AB29" s="435"/>
      <c r="AC29" s="435"/>
    </row>
    <row r="30" spans="1:34" s="317" customFormat="1" ht="17.100000000000001" customHeight="1">
      <c r="A30" s="1256"/>
      <c r="B30" s="1256"/>
      <c r="C30" s="1256"/>
      <c r="D30" s="1256"/>
      <c r="E30" s="1256"/>
      <c r="F30" s="1256"/>
      <c r="G30" s="1256"/>
      <c r="H30" s="1256"/>
      <c r="I30" s="1256"/>
      <c r="J30" s="1256"/>
      <c r="K30" s="1256"/>
      <c r="L30" s="1256"/>
      <c r="M30" s="1256"/>
      <c r="N30" s="1256"/>
      <c r="O30" s="1256"/>
      <c r="P30" s="1256"/>
      <c r="Q30" s="1256"/>
      <c r="R30" s="1256"/>
      <c r="S30" s="1256"/>
      <c r="T30" s="1256"/>
      <c r="U30" s="1256"/>
      <c r="V30" s="1256"/>
      <c r="W30" s="1256"/>
      <c r="X30" s="1256"/>
      <c r="Y30" s="1256"/>
      <c r="Z30" s="1256"/>
      <c r="AA30" s="1256"/>
      <c r="AB30" s="1256"/>
      <c r="AC30" s="1256"/>
    </row>
    <row r="31" spans="1:34" s="317" customFormat="1" ht="17.100000000000001" customHeight="1">
      <c r="A31" s="1257"/>
      <c r="B31" s="1257"/>
      <c r="C31" s="1257"/>
      <c r="D31" s="1257"/>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57"/>
      <c r="AC31" s="1257"/>
    </row>
    <row r="32" spans="1:34" s="317" customFormat="1" ht="17.100000000000001" customHeight="1">
      <c r="A32" s="382" t="s">
        <v>4210</v>
      </c>
      <c r="B32" s="382"/>
      <c r="C32" s="382"/>
      <c r="D32" s="382"/>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row>
    <row r="33" spans="1:36" s="317" customFormat="1" ht="17.100000000000001" customHeight="1" thickBot="1">
      <c r="A33" s="1256"/>
      <c r="B33" s="1256"/>
      <c r="C33" s="1256"/>
      <c r="D33" s="1256"/>
      <c r="E33" s="1256"/>
      <c r="F33" s="1256"/>
      <c r="G33" s="1256"/>
      <c r="H33" s="1256"/>
      <c r="I33" s="1256"/>
      <c r="J33" s="1256"/>
      <c r="K33" s="1256"/>
      <c r="L33" s="1256"/>
      <c r="M33" s="1256"/>
      <c r="N33" s="1256"/>
      <c r="O33" s="1256"/>
      <c r="P33" s="1256"/>
      <c r="Q33" s="1256"/>
      <c r="R33" s="1256"/>
      <c r="S33" s="1256"/>
      <c r="T33" s="1256"/>
      <c r="U33" s="1256"/>
      <c r="V33" s="1256"/>
      <c r="W33" s="1256"/>
      <c r="X33" s="1256"/>
      <c r="Y33" s="1256"/>
      <c r="Z33" s="1256"/>
      <c r="AA33" s="1256"/>
      <c r="AB33" s="1256"/>
      <c r="AC33" s="1256"/>
      <c r="AF33" s="436" t="s">
        <v>2953</v>
      </c>
    </row>
    <row r="34" spans="1:36" s="317" customFormat="1" ht="17.100000000000001" customHeight="1" thickBot="1">
      <c r="A34" s="1257"/>
      <c r="B34" s="1257"/>
      <c r="C34" s="1257"/>
      <c r="D34" s="1257"/>
      <c r="E34" s="1257"/>
      <c r="F34" s="1257"/>
      <c r="G34" s="1257"/>
      <c r="H34" s="1257"/>
      <c r="I34" s="1257"/>
      <c r="J34" s="1257"/>
      <c r="K34" s="1257"/>
      <c r="L34" s="1257"/>
      <c r="M34" s="1257"/>
      <c r="N34" s="1257"/>
      <c r="O34" s="1257"/>
      <c r="P34" s="1257"/>
      <c r="Q34" s="1257"/>
      <c r="R34" s="1257"/>
      <c r="S34" s="1257"/>
      <c r="T34" s="1257"/>
      <c r="U34" s="1257"/>
      <c r="V34" s="1257"/>
      <c r="W34" s="1257"/>
      <c r="X34" s="1257"/>
      <c r="Y34" s="1257"/>
      <c r="Z34" s="1257"/>
      <c r="AA34" s="1257"/>
      <c r="AB34" s="1257"/>
      <c r="AC34" s="1257"/>
      <c r="AE34" s="317">
        <v>1</v>
      </c>
      <c r="AF34" s="1195" t="s">
        <v>2954</v>
      </c>
      <c r="AG34" s="1196"/>
      <c r="AH34" s="1196"/>
      <c r="AI34" s="1196"/>
      <c r="AJ34" s="1197"/>
    </row>
    <row r="35" spans="1:36" ht="17.100000000000001" customHeight="1" thickBot="1">
      <c r="AE35" s="337">
        <v>2</v>
      </c>
      <c r="AF35" s="1195"/>
      <c r="AG35" s="1196"/>
      <c r="AH35" s="1196"/>
      <c r="AI35" s="1196"/>
      <c r="AJ35" s="1197"/>
    </row>
    <row r="36" spans="1:36" ht="17.100000000000001" customHeight="1"/>
    <row r="37" spans="1:36" ht="17.100000000000001" customHeight="1"/>
    <row r="38" spans="1:36" ht="17.100000000000001" customHeight="1"/>
    <row r="39" spans="1:36" ht="17.100000000000001" customHeight="1"/>
    <row r="40" spans="1:36" ht="17.100000000000001" customHeight="1"/>
    <row r="41" spans="1:36" ht="17.100000000000001" customHeight="1"/>
    <row r="42" spans="1:36" ht="17.100000000000001" customHeight="1">
      <c r="A42" s="437">
        <v>0</v>
      </c>
      <c r="B42" s="389"/>
      <c r="C42" s="389"/>
      <c r="D42" s="389"/>
      <c r="E42" s="389"/>
      <c r="F42" s="389"/>
      <c r="G42" s="389"/>
      <c r="H42" s="389"/>
      <c r="Z42" s="389"/>
      <c r="AA42" s="389"/>
      <c r="AB42" s="389"/>
      <c r="AC42" s="389"/>
      <c r="AD42" s="389"/>
      <c r="AE42" s="389"/>
      <c r="AF42" s="389"/>
    </row>
    <row r="43" spans="1:36" ht="17.100000000000001" customHeight="1">
      <c r="A43" s="437">
        <v>1</v>
      </c>
      <c r="B43" s="437"/>
      <c r="C43" s="389"/>
      <c r="D43" s="389"/>
      <c r="E43" s="389"/>
      <c r="F43" s="389"/>
      <c r="G43" s="389"/>
      <c r="H43" s="389"/>
      <c r="P43" s="438" t="s">
        <v>2955</v>
      </c>
      <c r="Z43" s="389"/>
      <c r="AA43" s="389"/>
      <c r="AB43" s="389"/>
      <c r="AC43" s="389"/>
      <c r="AD43" s="389"/>
      <c r="AE43" s="389"/>
      <c r="AF43" s="389"/>
    </row>
    <row r="44" spans="1:36" ht="17.100000000000001" customHeight="1">
      <c r="A44" s="437">
        <v>2</v>
      </c>
      <c r="B44" s="389"/>
      <c r="C44" s="389"/>
      <c r="D44" s="389"/>
      <c r="E44" s="389"/>
      <c r="F44" s="389"/>
      <c r="G44" s="389"/>
      <c r="H44" s="389"/>
      <c r="P44" s="439" t="s">
        <v>2956</v>
      </c>
      <c r="Z44" s="389"/>
      <c r="AA44" s="389"/>
      <c r="AB44" s="389"/>
      <c r="AC44" s="389"/>
      <c r="AD44" s="389"/>
      <c r="AE44" s="389" t="s">
        <v>2957</v>
      </c>
      <c r="AF44" s="389"/>
    </row>
    <row r="45" spans="1:36" ht="17.100000000000001" customHeight="1">
      <c r="A45" s="437">
        <v>3</v>
      </c>
      <c r="P45" s="440" t="s">
        <v>2958</v>
      </c>
      <c r="AE45" s="337" t="s">
        <v>2959</v>
      </c>
    </row>
    <row r="46" spans="1:36" ht="17.100000000000001" customHeight="1">
      <c r="A46" s="437">
        <v>4</v>
      </c>
      <c r="P46" s="440" t="s">
        <v>2960</v>
      </c>
      <c r="AE46" s="337" t="s">
        <v>2961</v>
      </c>
    </row>
    <row r="47" spans="1:36" ht="17.100000000000001" customHeight="1">
      <c r="A47" s="437">
        <v>5</v>
      </c>
      <c r="P47" s="440" t="s">
        <v>2962</v>
      </c>
      <c r="AE47" s="337" t="s">
        <v>2957</v>
      </c>
    </row>
    <row r="48" spans="1:36" ht="17.100000000000001" customHeight="1">
      <c r="A48" s="437">
        <v>6</v>
      </c>
      <c r="P48" s="441" t="s">
        <v>2963</v>
      </c>
      <c r="AE48" s="337" t="s">
        <v>2964</v>
      </c>
    </row>
    <row r="49" spans="1:31" ht="17.100000000000001" customHeight="1">
      <c r="A49" s="437">
        <v>7</v>
      </c>
      <c r="P49" s="442" t="s">
        <v>2965</v>
      </c>
      <c r="AE49" s="337" t="s">
        <v>2966</v>
      </c>
    </row>
    <row r="50" spans="1:31" ht="17.100000000000001" customHeight="1">
      <c r="A50" s="437">
        <v>8</v>
      </c>
      <c r="P50" s="443" t="s">
        <v>2967</v>
      </c>
      <c r="AE50" s="337" t="s">
        <v>2968</v>
      </c>
    </row>
    <row r="51" spans="1:31" ht="17.100000000000001" customHeight="1">
      <c r="A51" s="437">
        <v>9</v>
      </c>
      <c r="P51" s="443" t="s">
        <v>2969</v>
      </c>
      <c r="AE51" s="337" t="s">
        <v>2970</v>
      </c>
    </row>
    <row r="52" spans="1:31" ht="17.100000000000001" customHeight="1">
      <c r="A52" s="437">
        <v>10</v>
      </c>
      <c r="P52" s="443" t="s">
        <v>2971</v>
      </c>
      <c r="AE52" s="337" t="s">
        <v>2972</v>
      </c>
    </row>
    <row r="53" spans="1:31" ht="17.100000000000001" customHeight="1">
      <c r="A53" s="437">
        <v>11</v>
      </c>
      <c r="P53" s="337" t="str">
        <f>IF(AF34&lt;&gt;"",AF34,"")</f>
        <v>1階の鉄骨その他の構造部材の建て方工事</v>
      </c>
    </row>
    <row r="54" spans="1:31" ht="17.100000000000001" customHeight="1">
      <c r="A54" s="437">
        <v>12</v>
      </c>
      <c r="P54" s="337" t="str">
        <f>IF(AF35&lt;&gt;"",AF35,"")</f>
        <v/>
      </c>
    </row>
    <row r="55" spans="1:31" ht="17.100000000000001" customHeight="1">
      <c r="A55" s="437">
        <v>13</v>
      </c>
    </row>
    <row r="56" spans="1:31" ht="17.100000000000001" customHeight="1">
      <c r="A56" s="437">
        <v>14</v>
      </c>
    </row>
    <row r="57" spans="1:31" ht="17.100000000000001" customHeight="1">
      <c r="A57" s="437">
        <v>15</v>
      </c>
    </row>
    <row r="58" spans="1:31" ht="17.100000000000001" customHeight="1">
      <c r="A58" s="437">
        <v>16</v>
      </c>
    </row>
    <row r="59" spans="1:31" ht="17.100000000000001" customHeight="1">
      <c r="A59" s="437">
        <v>17</v>
      </c>
    </row>
    <row r="60" spans="1:31" ht="17.100000000000001" customHeight="1">
      <c r="A60" s="437">
        <v>18</v>
      </c>
    </row>
    <row r="61" spans="1:31" ht="17.100000000000001" customHeight="1">
      <c r="A61" s="437">
        <v>19</v>
      </c>
    </row>
    <row r="62" spans="1:31" ht="13.5">
      <c r="A62" s="437">
        <v>20</v>
      </c>
    </row>
  </sheetData>
  <mergeCells count="34">
    <mergeCell ref="P9:S9"/>
    <mergeCell ref="J1:M1"/>
    <mergeCell ref="P1:S1"/>
    <mergeCell ref="V1:Z1"/>
    <mergeCell ref="J2:M2"/>
    <mergeCell ref="P2:S2"/>
    <mergeCell ref="V2:Z2"/>
    <mergeCell ref="J3:N3"/>
    <mergeCell ref="J4:N4"/>
    <mergeCell ref="L6:N6"/>
    <mergeCell ref="L7:N7"/>
    <mergeCell ref="J9:M9"/>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A33:AC34"/>
    <mergeCell ref="AF34:AJ34"/>
    <mergeCell ref="AF35:AJ35"/>
    <mergeCell ref="P26:AB26"/>
    <mergeCell ref="AF26:AG26"/>
    <mergeCell ref="P27:AB27"/>
    <mergeCell ref="AF27:AG27"/>
    <mergeCell ref="A30:AC31"/>
    <mergeCell ref="E32:AC32"/>
  </mergeCells>
  <phoneticPr fontId="1"/>
  <dataValidations count="5">
    <dataValidation type="list" allowBlank="1" showInputMessage="1" showErrorMessage="1" sqref="J11:M11 WVX983051:WWA983051 WMB983051:WME983051 WCF983051:WCI983051 VSJ983051:VSM983051 VIN983051:VIQ983051 UYR983051:UYU983051 UOV983051:UOY983051 UEZ983051:UFC983051 TVD983051:TVG983051 TLH983051:TLK983051 TBL983051:TBO983051 SRP983051:SRS983051 SHT983051:SHW983051 RXX983051:RYA983051 ROB983051:ROE983051 REF983051:REI983051 QUJ983051:QUM983051 QKN983051:QKQ983051 QAR983051:QAU983051 PQV983051:PQY983051 PGZ983051:PHC983051 OXD983051:OXG983051 ONH983051:ONK983051 ODL983051:ODO983051 NTP983051:NTS983051 NJT983051:NJW983051 MZX983051:NAA983051 MQB983051:MQE983051 MGF983051:MGI983051 LWJ983051:LWM983051 LMN983051:LMQ983051 LCR983051:LCU983051 KSV983051:KSY983051 KIZ983051:KJC983051 JZD983051:JZG983051 JPH983051:JPK983051 JFL983051:JFO983051 IVP983051:IVS983051 ILT983051:ILW983051 IBX983051:ICA983051 HSB983051:HSE983051 HIF983051:HII983051 GYJ983051:GYM983051 GON983051:GOQ983051 GER983051:GEU983051 FUV983051:FUY983051 FKZ983051:FLC983051 FBD983051:FBG983051 ERH983051:ERK983051 EHL983051:EHO983051 DXP983051:DXS983051 DNT983051:DNW983051 DDX983051:DEA983051 CUB983051:CUE983051 CKF983051:CKI983051 CAJ983051:CAM983051 BQN983051:BQQ983051 BGR983051:BGU983051 AWV983051:AWY983051 AMZ983051:ANC983051 ADD983051:ADG983051 TH983051:TK983051 JL983051:JO983051 P983051:S983051 WVX917515:WWA917515 WMB917515:WME917515 WCF917515:WCI917515 VSJ917515:VSM917515 VIN917515:VIQ917515 UYR917515:UYU917515 UOV917515:UOY917515 UEZ917515:UFC917515 TVD917515:TVG917515 TLH917515:TLK917515 TBL917515:TBO917515 SRP917515:SRS917515 SHT917515:SHW917515 RXX917515:RYA917515 ROB917515:ROE917515 REF917515:REI917515 QUJ917515:QUM917515 QKN917515:QKQ917515 QAR917515:QAU917515 PQV917515:PQY917515 PGZ917515:PHC917515 OXD917515:OXG917515 ONH917515:ONK917515 ODL917515:ODO917515 NTP917515:NTS917515 NJT917515:NJW917515 MZX917515:NAA917515 MQB917515:MQE917515 MGF917515:MGI917515 LWJ917515:LWM917515 LMN917515:LMQ917515 LCR917515:LCU917515 KSV917515:KSY917515 KIZ917515:KJC917515 JZD917515:JZG917515 JPH917515:JPK917515 JFL917515:JFO917515 IVP917515:IVS917515 ILT917515:ILW917515 IBX917515:ICA917515 HSB917515:HSE917515 HIF917515:HII917515 GYJ917515:GYM917515 GON917515:GOQ917515 GER917515:GEU917515 FUV917515:FUY917515 FKZ917515:FLC917515 FBD917515:FBG917515 ERH917515:ERK917515 EHL917515:EHO917515 DXP917515:DXS917515 DNT917515:DNW917515 DDX917515:DEA917515 CUB917515:CUE917515 CKF917515:CKI917515 CAJ917515:CAM917515 BQN917515:BQQ917515 BGR917515:BGU917515 AWV917515:AWY917515 AMZ917515:ANC917515 ADD917515:ADG917515 TH917515:TK917515 JL917515:JO917515 P917515:S917515 WVX851979:WWA851979 WMB851979:WME851979 WCF851979:WCI851979 VSJ851979:VSM851979 VIN851979:VIQ851979 UYR851979:UYU851979 UOV851979:UOY851979 UEZ851979:UFC851979 TVD851979:TVG851979 TLH851979:TLK851979 TBL851979:TBO851979 SRP851979:SRS851979 SHT851979:SHW851979 RXX851979:RYA851979 ROB851979:ROE851979 REF851979:REI851979 QUJ851979:QUM851979 QKN851979:QKQ851979 QAR851979:QAU851979 PQV851979:PQY851979 PGZ851979:PHC851979 OXD851979:OXG851979 ONH851979:ONK851979 ODL851979:ODO851979 NTP851979:NTS851979 NJT851979:NJW851979 MZX851979:NAA851979 MQB851979:MQE851979 MGF851979:MGI851979 LWJ851979:LWM851979 LMN851979:LMQ851979 LCR851979:LCU851979 KSV851979:KSY851979 KIZ851979:KJC851979 JZD851979:JZG851979 JPH851979:JPK851979 JFL851979:JFO851979 IVP851979:IVS851979 ILT851979:ILW851979 IBX851979:ICA851979 HSB851979:HSE851979 HIF851979:HII851979 GYJ851979:GYM851979 GON851979:GOQ851979 GER851979:GEU851979 FUV851979:FUY851979 FKZ851979:FLC851979 FBD851979:FBG851979 ERH851979:ERK851979 EHL851979:EHO851979 DXP851979:DXS851979 DNT851979:DNW851979 DDX851979:DEA851979 CUB851979:CUE851979 CKF851979:CKI851979 CAJ851979:CAM851979 BQN851979:BQQ851979 BGR851979:BGU851979 AWV851979:AWY851979 AMZ851979:ANC851979 ADD851979:ADG851979 TH851979:TK851979 JL851979:JO851979 P851979:S851979 WVX786443:WWA786443 WMB786443:WME786443 WCF786443:WCI786443 VSJ786443:VSM786443 VIN786443:VIQ786443 UYR786443:UYU786443 UOV786443:UOY786443 UEZ786443:UFC786443 TVD786443:TVG786443 TLH786443:TLK786443 TBL786443:TBO786443 SRP786443:SRS786443 SHT786443:SHW786443 RXX786443:RYA786443 ROB786443:ROE786443 REF786443:REI786443 QUJ786443:QUM786443 QKN786443:QKQ786443 QAR786443:QAU786443 PQV786443:PQY786443 PGZ786443:PHC786443 OXD786443:OXG786443 ONH786443:ONK786443 ODL786443:ODO786443 NTP786443:NTS786443 NJT786443:NJW786443 MZX786443:NAA786443 MQB786443:MQE786443 MGF786443:MGI786443 LWJ786443:LWM786443 LMN786443:LMQ786443 LCR786443:LCU786443 KSV786443:KSY786443 KIZ786443:KJC786443 JZD786443:JZG786443 JPH786443:JPK786443 JFL786443:JFO786443 IVP786443:IVS786443 ILT786443:ILW786443 IBX786443:ICA786443 HSB786443:HSE786443 HIF786443:HII786443 GYJ786443:GYM786443 GON786443:GOQ786443 GER786443:GEU786443 FUV786443:FUY786443 FKZ786443:FLC786443 FBD786443:FBG786443 ERH786443:ERK786443 EHL786443:EHO786443 DXP786443:DXS786443 DNT786443:DNW786443 DDX786443:DEA786443 CUB786443:CUE786443 CKF786443:CKI786443 CAJ786443:CAM786443 BQN786443:BQQ786443 BGR786443:BGU786443 AWV786443:AWY786443 AMZ786443:ANC786443 ADD786443:ADG786443 TH786443:TK786443 JL786443:JO786443 P786443:S786443 WVX720907:WWA720907 WMB720907:WME720907 WCF720907:WCI720907 VSJ720907:VSM720907 VIN720907:VIQ720907 UYR720907:UYU720907 UOV720907:UOY720907 UEZ720907:UFC720907 TVD720907:TVG720907 TLH720907:TLK720907 TBL720907:TBO720907 SRP720907:SRS720907 SHT720907:SHW720907 RXX720907:RYA720907 ROB720907:ROE720907 REF720907:REI720907 QUJ720907:QUM720907 QKN720907:QKQ720907 QAR720907:QAU720907 PQV720907:PQY720907 PGZ720907:PHC720907 OXD720907:OXG720907 ONH720907:ONK720907 ODL720907:ODO720907 NTP720907:NTS720907 NJT720907:NJW720907 MZX720907:NAA720907 MQB720907:MQE720907 MGF720907:MGI720907 LWJ720907:LWM720907 LMN720907:LMQ720907 LCR720907:LCU720907 KSV720907:KSY720907 KIZ720907:KJC720907 JZD720907:JZG720907 JPH720907:JPK720907 JFL720907:JFO720907 IVP720907:IVS720907 ILT720907:ILW720907 IBX720907:ICA720907 HSB720907:HSE720907 HIF720907:HII720907 GYJ720907:GYM720907 GON720907:GOQ720907 GER720907:GEU720907 FUV720907:FUY720907 FKZ720907:FLC720907 FBD720907:FBG720907 ERH720907:ERK720907 EHL720907:EHO720907 DXP720907:DXS720907 DNT720907:DNW720907 DDX720907:DEA720907 CUB720907:CUE720907 CKF720907:CKI720907 CAJ720907:CAM720907 BQN720907:BQQ720907 BGR720907:BGU720907 AWV720907:AWY720907 AMZ720907:ANC720907 ADD720907:ADG720907 TH720907:TK720907 JL720907:JO720907 P720907:S720907 WVX655371:WWA655371 WMB655371:WME655371 WCF655371:WCI655371 VSJ655371:VSM655371 VIN655371:VIQ655371 UYR655371:UYU655371 UOV655371:UOY655371 UEZ655371:UFC655371 TVD655371:TVG655371 TLH655371:TLK655371 TBL655371:TBO655371 SRP655371:SRS655371 SHT655371:SHW655371 RXX655371:RYA655371 ROB655371:ROE655371 REF655371:REI655371 QUJ655371:QUM655371 QKN655371:QKQ655371 QAR655371:QAU655371 PQV655371:PQY655371 PGZ655371:PHC655371 OXD655371:OXG655371 ONH655371:ONK655371 ODL655371:ODO655371 NTP655371:NTS655371 NJT655371:NJW655371 MZX655371:NAA655371 MQB655371:MQE655371 MGF655371:MGI655371 LWJ655371:LWM655371 LMN655371:LMQ655371 LCR655371:LCU655371 KSV655371:KSY655371 KIZ655371:KJC655371 JZD655371:JZG655371 JPH655371:JPK655371 JFL655371:JFO655371 IVP655371:IVS655371 ILT655371:ILW655371 IBX655371:ICA655371 HSB655371:HSE655371 HIF655371:HII655371 GYJ655371:GYM655371 GON655371:GOQ655371 GER655371:GEU655371 FUV655371:FUY655371 FKZ655371:FLC655371 FBD655371:FBG655371 ERH655371:ERK655371 EHL655371:EHO655371 DXP655371:DXS655371 DNT655371:DNW655371 DDX655371:DEA655371 CUB655371:CUE655371 CKF655371:CKI655371 CAJ655371:CAM655371 BQN655371:BQQ655371 BGR655371:BGU655371 AWV655371:AWY655371 AMZ655371:ANC655371 ADD655371:ADG655371 TH655371:TK655371 JL655371:JO655371 P655371:S655371 WVX589835:WWA589835 WMB589835:WME589835 WCF589835:WCI589835 VSJ589835:VSM589835 VIN589835:VIQ589835 UYR589835:UYU589835 UOV589835:UOY589835 UEZ589835:UFC589835 TVD589835:TVG589835 TLH589835:TLK589835 TBL589835:TBO589835 SRP589835:SRS589835 SHT589835:SHW589835 RXX589835:RYA589835 ROB589835:ROE589835 REF589835:REI589835 QUJ589835:QUM589835 QKN589835:QKQ589835 QAR589835:QAU589835 PQV589835:PQY589835 PGZ589835:PHC589835 OXD589835:OXG589835 ONH589835:ONK589835 ODL589835:ODO589835 NTP589835:NTS589835 NJT589835:NJW589835 MZX589835:NAA589835 MQB589835:MQE589835 MGF589835:MGI589835 LWJ589835:LWM589835 LMN589835:LMQ589835 LCR589835:LCU589835 KSV589835:KSY589835 KIZ589835:KJC589835 JZD589835:JZG589835 JPH589835:JPK589835 JFL589835:JFO589835 IVP589835:IVS589835 ILT589835:ILW589835 IBX589835:ICA589835 HSB589835:HSE589835 HIF589835:HII589835 GYJ589835:GYM589835 GON589835:GOQ589835 GER589835:GEU589835 FUV589835:FUY589835 FKZ589835:FLC589835 FBD589835:FBG589835 ERH589835:ERK589835 EHL589835:EHO589835 DXP589835:DXS589835 DNT589835:DNW589835 DDX589835:DEA589835 CUB589835:CUE589835 CKF589835:CKI589835 CAJ589835:CAM589835 BQN589835:BQQ589835 BGR589835:BGU589835 AWV589835:AWY589835 AMZ589835:ANC589835 ADD589835:ADG589835 TH589835:TK589835 JL589835:JO589835 P589835:S589835 WVX524299:WWA524299 WMB524299:WME524299 WCF524299:WCI524299 VSJ524299:VSM524299 VIN524299:VIQ524299 UYR524299:UYU524299 UOV524299:UOY524299 UEZ524299:UFC524299 TVD524299:TVG524299 TLH524299:TLK524299 TBL524299:TBO524299 SRP524299:SRS524299 SHT524299:SHW524299 RXX524299:RYA524299 ROB524299:ROE524299 REF524299:REI524299 QUJ524299:QUM524299 QKN524299:QKQ524299 QAR524299:QAU524299 PQV524299:PQY524299 PGZ524299:PHC524299 OXD524299:OXG524299 ONH524299:ONK524299 ODL524299:ODO524299 NTP524299:NTS524299 NJT524299:NJW524299 MZX524299:NAA524299 MQB524299:MQE524299 MGF524299:MGI524299 LWJ524299:LWM524299 LMN524299:LMQ524299 LCR524299:LCU524299 KSV524299:KSY524299 KIZ524299:KJC524299 JZD524299:JZG524299 JPH524299:JPK524299 JFL524299:JFO524299 IVP524299:IVS524299 ILT524299:ILW524299 IBX524299:ICA524299 HSB524299:HSE524299 HIF524299:HII524299 GYJ524299:GYM524299 GON524299:GOQ524299 GER524299:GEU524299 FUV524299:FUY524299 FKZ524299:FLC524299 FBD524299:FBG524299 ERH524299:ERK524299 EHL524299:EHO524299 DXP524299:DXS524299 DNT524299:DNW524299 DDX524299:DEA524299 CUB524299:CUE524299 CKF524299:CKI524299 CAJ524299:CAM524299 BQN524299:BQQ524299 BGR524299:BGU524299 AWV524299:AWY524299 AMZ524299:ANC524299 ADD524299:ADG524299 TH524299:TK524299 JL524299:JO524299 P524299:S524299 WVX458763:WWA458763 WMB458763:WME458763 WCF458763:WCI458763 VSJ458763:VSM458763 VIN458763:VIQ458763 UYR458763:UYU458763 UOV458763:UOY458763 UEZ458763:UFC458763 TVD458763:TVG458763 TLH458763:TLK458763 TBL458763:TBO458763 SRP458763:SRS458763 SHT458763:SHW458763 RXX458763:RYA458763 ROB458763:ROE458763 REF458763:REI458763 QUJ458763:QUM458763 QKN458763:QKQ458763 QAR458763:QAU458763 PQV458763:PQY458763 PGZ458763:PHC458763 OXD458763:OXG458763 ONH458763:ONK458763 ODL458763:ODO458763 NTP458763:NTS458763 NJT458763:NJW458763 MZX458763:NAA458763 MQB458763:MQE458763 MGF458763:MGI458763 LWJ458763:LWM458763 LMN458763:LMQ458763 LCR458763:LCU458763 KSV458763:KSY458763 KIZ458763:KJC458763 JZD458763:JZG458763 JPH458763:JPK458763 JFL458763:JFO458763 IVP458763:IVS458763 ILT458763:ILW458763 IBX458763:ICA458763 HSB458763:HSE458763 HIF458763:HII458763 GYJ458763:GYM458763 GON458763:GOQ458763 GER458763:GEU458763 FUV458763:FUY458763 FKZ458763:FLC458763 FBD458763:FBG458763 ERH458763:ERK458763 EHL458763:EHO458763 DXP458763:DXS458763 DNT458763:DNW458763 DDX458763:DEA458763 CUB458763:CUE458763 CKF458763:CKI458763 CAJ458763:CAM458763 BQN458763:BQQ458763 BGR458763:BGU458763 AWV458763:AWY458763 AMZ458763:ANC458763 ADD458763:ADG458763 TH458763:TK458763 JL458763:JO458763 P458763:S458763 WVX393227:WWA393227 WMB393227:WME393227 WCF393227:WCI393227 VSJ393227:VSM393227 VIN393227:VIQ393227 UYR393227:UYU393227 UOV393227:UOY393227 UEZ393227:UFC393227 TVD393227:TVG393227 TLH393227:TLK393227 TBL393227:TBO393227 SRP393227:SRS393227 SHT393227:SHW393227 RXX393227:RYA393227 ROB393227:ROE393227 REF393227:REI393227 QUJ393227:QUM393227 QKN393227:QKQ393227 QAR393227:QAU393227 PQV393227:PQY393227 PGZ393227:PHC393227 OXD393227:OXG393227 ONH393227:ONK393227 ODL393227:ODO393227 NTP393227:NTS393227 NJT393227:NJW393227 MZX393227:NAA393227 MQB393227:MQE393227 MGF393227:MGI393227 LWJ393227:LWM393227 LMN393227:LMQ393227 LCR393227:LCU393227 KSV393227:KSY393227 KIZ393227:KJC393227 JZD393227:JZG393227 JPH393227:JPK393227 JFL393227:JFO393227 IVP393227:IVS393227 ILT393227:ILW393227 IBX393227:ICA393227 HSB393227:HSE393227 HIF393227:HII393227 GYJ393227:GYM393227 GON393227:GOQ393227 GER393227:GEU393227 FUV393227:FUY393227 FKZ393227:FLC393227 FBD393227:FBG393227 ERH393227:ERK393227 EHL393227:EHO393227 DXP393227:DXS393227 DNT393227:DNW393227 DDX393227:DEA393227 CUB393227:CUE393227 CKF393227:CKI393227 CAJ393227:CAM393227 BQN393227:BQQ393227 BGR393227:BGU393227 AWV393227:AWY393227 AMZ393227:ANC393227 ADD393227:ADG393227 TH393227:TK393227 JL393227:JO393227 P393227:S393227 WVX327691:WWA327691 WMB327691:WME327691 WCF327691:WCI327691 VSJ327691:VSM327691 VIN327691:VIQ327691 UYR327691:UYU327691 UOV327691:UOY327691 UEZ327691:UFC327691 TVD327691:TVG327691 TLH327691:TLK327691 TBL327691:TBO327691 SRP327691:SRS327691 SHT327691:SHW327691 RXX327691:RYA327691 ROB327691:ROE327691 REF327691:REI327691 QUJ327691:QUM327691 QKN327691:QKQ327691 QAR327691:QAU327691 PQV327691:PQY327691 PGZ327691:PHC327691 OXD327691:OXG327691 ONH327691:ONK327691 ODL327691:ODO327691 NTP327691:NTS327691 NJT327691:NJW327691 MZX327691:NAA327691 MQB327691:MQE327691 MGF327691:MGI327691 LWJ327691:LWM327691 LMN327691:LMQ327691 LCR327691:LCU327691 KSV327691:KSY327691 KIZ327691:KJC327691 JZD327691:JZG327691 JPH327691:JPK327691 JFL327691:JFO327691 IVP327691:IVS327691 ILT327691:ILW327691 IBX327691:ICA327691 HSB327691:HSE327691 HIF327691:HII327691 GYJ327691:GYM327691 GON327691:GOQ327691 GER327691:GEU327691 FUV327691:FUY327691 FKZ327691:FLC327691 FBD327691:FBG327691 ERH327691:ERK327691 EHL327691:EHO327691 DXP327691:DXS327691 DNT327691:DNW327691 DDX327691:DEA327691 CUB327691:CUE327691 CKF327691:CKI327691 CAJ327691:CAM327691 BQN327691:BQQ327691 BGR327691:BGU327691 AWV327691:AWY327691 AMZ327691:ANC327691 ADD327691:ADG327691 TH327691:TK327691 JL327691:JO327691 P327691:S327691 WVX262155:WWA262155 WMB262155:WME262155 WCF262155:WCI262155 VSJ262155:VSM262155 VIN262155:VIQ262155 UYR262155:UYU262155 UOV262155:UOY262155 UEZ262155:UFC262155 TVD262155:TVG262155 TLH262155:TLK262155 TBL262155:TBO262155 SRP262155:SRS262155 SHT262155:SHW262155 RXX262155:RYA262155 ROB262155:ROE262155 REF262155:REI262155 QUJ262155:QUM262155 QKN262155:QKQ262155 QAR262155:QAU262155 PQV262155:PQY262155 PGZ262155:PHC262155 OXD262155:OXG262155 ONH262155:ONK262155 ODL262155:ODO262155 NTP262155:NTS262155 NJT262155:NJW262155 MZX262155:NAA262155 MQB262155:MQE262155 MGF262155:MGI262155 LWJ262155:LWM262155 LMN262155:LMQ262155 LCR262155:LCU262155 KSV262155:KSY262155 KIZ262155:KJC262155 JZD262155:JZG262155 JPH262155:JPK262155 JFL262155:JFO262155 IVP262155:IVS262155 ILT262155:ILW262155 IBX262155:ICA262155 HSB262155:HSE262155 HIF262155:HII262155 GYJ262155:GYM262155 GON262155:GOQ262155 GER262155:GEU262155 FUV262155:FUY262155 FKZ262155:FLC262155 FBD262155:FBG262155 ERH262155:ERK262155 EHL262155:EHO262155 DXP262155:DXS262155 DNT262155:DNW262155 DDX262155:DEA262155 CUB262155:CUE262155 CKF262155:CKI262155 CAJ262155:CAM262155 BQN262155:BQQ262155 BGR262155:BGU262155 AWV262155:AWY262155 AMZ262155:ANC262155 ADD262155:ADG262155 TH262155:TK262155 JL262155:JO262155 P262155:S262155 WVX196619:WWA196619 WMB196619:WME196619 WCF196619:WCI196619 VSJ196619:VSM196619 VIN196619:VIQ196619 UYR196619:UYU196619 UOV196619:UOY196619 UEZ196619:UFC196619 TVD196619:TVG196619 TLH196619:TLK196619 TBL196619:TBO196619 SRP196619:SRS196619 SHT196619:SHW196619 RXX196619:RYA196619 ROB196619:ROE196619 REF196619:REI196619 QUJ196619:QUM196619 QKN196619:QKQ196619 QAR196619:QAU196619 PQV196619:PQY196619 PGZ196619:PHC196619 OXD196619:OXG196619 ONH196619:ONK196619 ODL196619:ODO196619 NTP196619:NTS196619 NJT196619:NJW196619 MZX196619:NAA196619 MQB196619:MQE196619 MGF196619:MGI196619 LWJ196619:LWM196619 LMN196619:LMQ196619 LCR196619:LCU196619 KSV196619:KSY196619 KIZ196619:KJC196619 JZD196619:JZG196619 JPH196619:JPK196619 JFL196619:JFO196619 IVP196619:IVS196619 ILT196619:ILW196619 IBX196619:ICA196619 HSB196619:HSE196619 HIF196619:HII196619 GYJ196619:GYM196619 GON196619:GOQ196619 GER196619:GEU196619 FUV196619:FUY196619 FKZ196619:FLC196619 FBD196619:FBG196619 ERH196619:ERK196619 EHL196619:EHO196619 DXP196619:DXS196619 DNT196619:DNW196619 DDX196619:DEA196619 CUB196619:CUE196619 CKF196619:CKI196619 CAJ196619:CAM196619 BQN196619:BQQ196619 BGR196619:BGU196619 AWV196619:AWY196619 AMZ196619:ANC196619 ADD196619:ADG196619 TH196619:TK196619 JL196619:JO196619 P196619:S196619 WVX131083:WWA131083 WMB131083:WME131083 WCF131083:WCI131083 VSJ131083:VSM131083 VIN131083:VIQ131083 UYR131083:UYU131083 UOV131083:UOY131083 UEZ131083:UFC131083 TVD131083:TVG131083 TLH131083:TLK131083 TBL131083:TBO131083 SRP131083:SRS131083 SHT131083:SHW131083 RXX131083:RYA131083 ROB131083:ROE131083 REF131083:REI131083 QUJ131083:QUM131083 QKN131083:QKQ131083 QAR131083:QAU131083 PQV131083:PQY131083 PGZ131083:PHC131083 OXD131083:OXG131083 ONH131083:ONK131083 ODL131083:ODO131083 NTP131083:NTS131083 NJT131083:NJW131083 MZX131083:NAA131083 MQB131083:MQE131083 MGF131083:MGI131083 LWJ131083:LWM131083 LMN131083:LMQ131083 LCR131083:LCU131083 KSV131083:KSY131083 KIZ131083:KJC131083 JZD131083:JZG131083 JPH131083:JPK131083 JFL131083:JFO131083 IVP131083:IVS131083 ILT131083:ILW131083 IBX131083:ICA131083 HSB131083:HSE131083 HIF131083:HII131083 GYJ131083:GYM131083 GON131083:GOQ131083 GER131083:GEU131083 FUV131083:FUY131083 FKZ131083:FLC131083 FBD131083:FBG131083 ERH131083:ERK131083 EHL131083:EHO131083 DXP131083:DXS131083 DNT131083:DNW131083 DDX131083:DEA131083 CUB131083:CUE131083 CKF131083:CKI131083 CAJ131083:CAM131083 BQN131083:BQQ131083 BGR131083:BGU131083 AWV131083:AWY131083 AMZ131083:ANC131083 ADD131083:ADG131083 TH131083:TK131083 JL131083:JO131083 P131083:S131083 WVX65547:WWA65547 WMB65547:WME65547 WCF65547:WCI65547 VSJ65547:VSM65547 VIN65547:VIQ65547 UYR65547:UYU65547 UOV65547:UOY65547 UEZ65547:UFC65547 TVD65547:TVG65547 TLH65547:TLK65547 TBL65547:TBO65547 SRP65547:SRS65547 SHT65547:SHW65547 RXX65547:RYA65547 ROB65547:ROE65547 REF65547:REI65547 QUJ65547:QUM65547 QKN65547:QKQ65547 QAR65547:QAU65547 PQV65547:PQY65547 PGZ65547:PHC65547 OXD65547:OXG65547 ONH65547:ONK65547 ODL65547:ODO65547 NTP65547:NTS65547 NJT65547:NJW65547 MZX65547:NAA65547 MQB65547:MQE65547 MGF65547:MGI65547 LWJ65547:LWM65547 LMN65547:LMQ65547 LCR65547:LCU65547 KSV65547:KSY65547 KIZ65547:KJC65547 JZD65547:JZG65547 JPH65547:JPK65547 JFL65547:JFO65547 IVP65547:IVS65547 ILT65547:ILW65547 IBX65547:ICA65547 HSB65547:HSE65547 HIF65547:HII65547 GYJ65547:GYM65547 GON65547:GOQ65547 GER65547:GEU65547 FUV65547:FUY65547 FKZ65547:FLC65547 FBD65547:FBG65547 ERH65547:ERK65547 EHL65547:EHO65547 DXP65547:DXS65547 DNT65547:DNW65547 DDX65547:DEA65547 CUB65547:CUE65547 CKF65547:CKI65547 CAJ65547:CAM65547 BQN65547:BQQ65547 BGR65547:BGU65547 AWV65547:AWY65547 AMZ65547:ANC65547 ADD65547:ADG65547 TH65547:TK65547 JL65547:JO65547 P65547:S65547 WVX11:WWA11 WMB11:WME11 WCF11:WCI11 VSJ11:VSM11 VIN11:VIQ11 UYR11:UYU11 UOV11:UOY11 UEZ11:UFC11 TVD11:TVG11 TLH11:TLK11 TBL11:TBO11 SRP11:SRS11 SHT11:SHW11 RXX11:RYA11 ROB11:ROE11 REF11:REI11 QUJ11:QUM11 QKN11:QKQ11 QAR11:QAU11 PQV11:PQY11 PGZ11:PHC11 OXD11:OXG11 ONH11:ONK11 ODL11:ODO11 NTP11:NTS11 NJT11:NJW11 MZX11:NAA11 MQB11:MQE11 MGF11:MGI11 LWJ11:LWM11 LMN11:LMQ11 LCR11:LCU11 KSV11:KSY11 KIZ11:KJC11 JZD11:JZG11 JPH11:JPK11 JFL11:JFO11 IVP11:IVS11 ILT11:ILW11 IBX11:ICA11 HSB11:HSE11 HIF11:HII11 GYJ11:GYM11 GON11:GOQ11 GER11:GEU11 FUV11:FUY11 FKZ11:FLC11 FBD11:FBG11 ERH11:ERK11 EHL11:EHO11 DXP11:DXS11 DNT11:DNW11 DDX11:DEA11 CUB11:CUE11 CKF11:CKI11 CAJ11:CAM11 BQN11:BQQ11 BGR11:BGU11 AWV11:AWY11 AMZ11:ANC11 ADD11:ADG11 TH11:TK11 JL11:JO11 P11:S11 WVR983051:WVU983051 WLV983051:WLY983051 WBZ983051:WCC983051 VSD983051:VSG983051 VIH983051:VIK983051 UYL983051:UYO983051 UOP983051:UOS983051 UET983051:UEW983051 TUX983051:TVA983051 TLB983051:TLE983051 TBF983051:TBI983051 SRJ983051:SRM983051 SHN983051:SHQ983051 RXR983051:RXU983051 RNV983051:RNY983051 RDZ983051:REC983051 QUD983051:QUG983051 QKH983051:QKK983051 QAL983051:QAO983051 PQP983051:PQS983051 PGT983051:PGW983051 OWX983051:OXA983051 ONB983051:ONE983051 ODF983051:ODI983051 NTJ983051:NTM983051 NJN983051:NJQ983051 MZR983051:MZU983051 MPV983051:MPY983051 MFZ983051:MGC983051 LWD983051:LWG983051 LMH983051:LMK983051 LCL983051:LCO983051 KSP983051:KSS983051 KIT983051:KIW983051 JYX983051:JZA983051 JPB983051:JPE983051 JFF983051:JFI983051 IVJ983051:IVM983051 ILN983051:ILQ983051 IBR983051:IBU983051 HRV983051:HRY983051 HHZ983051:HIC983051 GYD983051:GYG983051 GOH983051:GOK983051 GEL983051:GEO983051 FUP983051:FUS983051 FKT983051:FKW983051 FAX983051:FBA983051 ERB983051:ERE983051 EHF983051:EHI983051 DXJ983051:DXM983051 DNN983051:DNQ983051 DDR983051:DDU983051 CTV983051:CTY983051 CJZ983051:CKC983051 CAD983051:CAG983051 BQH983051:BQK983051 BGL983051:BGO983051 AWP983051:AWS983051 AMT983051:AMW983051 ACX983051:ADA983051 TB983051:TE983051 JF983051:JI983051 J983051:M983051 WVR917515:WVU917515 WLV917515:WLY917515 WBZ917515:WCC917515 VSD917515:VSG917515 VIH917515:VIK917515 UYL917515:UYO917515 UOP917515:UOS917515 UET917515:UEW917515 TUX917515:TVA917515 TLB917515:TLE917515 TBF917515:TBI917515 SRJ917515:SRM917515 SHN917515:SHQ917515 RXR917515:RXU917515 RNV917515:RNY917515 RDZ917515:REC917515 QUD917515:QUG917515 QKH917515:QKK917515 QAL917515:QAO917515 PQP917515:PQS917515 PGT917515:PGW917515 OWX917515:OXA917515 ONB917515:ONE917515 ODF917515:ODI917515 NTJ917515:NTM917515 NJN917515:NJQ917515 MZR917515:MZU917515 MPV917515:MPY917515 MFZ917515:MGC917515 LWD917515:LWG917515 LMH917515:LMK917515 LCL917515:LCO917515 KSP917515:KSS917515 KIT917515:KIW917515 JYX917515:JZA917515 JPB917515:JPE917515 JFF917515:JFI917515 IVJ917515:IVM917515 ILN917515:ILQ917515 IBR917515:IBU917515 HRV917515:HRY917515 HHZ917515:HIC917515 GYD917515:GYG917515 GOH917515:GOK917515 GEL917515:GEO917515 FUP917515:FUS917515 FKT917515:FKW917515 FAX917515:FBA917515 ERB917515:ERE917515 EHF917515:EHI917515 DXJ917515:DXM917515 DNN917515:DNQ917515 DDR917515:DDU917515 CTV917515:CTY917515 CJZ917515:CKC917515 CAD917515:CAG917515 BQH917515:BQK917515 BGL917515:BGO917515 AWP917515:AWS917515 AMT917515:AMW917515 ACX917515:ADA917515 TB917515:TE917515 JF917515:JI917515 J917515:M917515 WVR851979:WVU851979 WLV851979:WLY851979 WBZ851979:WCC851979 VSD851979:VSG851979 VIH851979:VIK851979 UYL851979:UYO851979 UOP851979:UOS851979 UET851979:UEW851979 TUX851979:TVA851979 TLB851979:TLE851979 TBF851979:TBI851979 SRJ851979:SRM851979 SHN851979:SHQ851979 RXR851979:RXU851979 RNV851979:RNY851979 RDZ851979:REC851979 QUD851979:QUG851979 QKH851979:QKK851979 QAL851979:QAO851979 PQP851979:PQS851979 PGT851979:PGW851979 OWX851979:OXA851979 ONB851979:ONE851979 ODF851979:ODI851979 NTJ851979:NTM851979 NJN851979:NJQ851979 MZR851979:MZU851979 MPV851979:MPY851979 MFZ851979:MGC851979 LWD851979:LWG851979 LMH851979:LMK851979 LCL851979:LCO851979 KSP851979:KSS851979 KIT851979:KIW851979 JYX851979:JZA851979 JPB851979:JPE851979 JFF851979:JFI851979 IVJ851979:IVM851979 ILN851979:ILQ851979 IBR851979:IBU851979 HRV851979:HRY851979 HHZ851979:HIC851979 GYD851979:GYG851979 GOH851979:GOK851979 GEL851979:GEO851979 FUP851979:FUS851979 FKT851979:FKW851979 FAX851979:FBA851979 ERB851979:ERE851979 EHF851979:EHI851979 DXJ851979:DXM851979 DNN851979:DNQ851979 DDR851979:DDU851979 CTV851979:CTY851979 CJZ851979:CKC851979 CAD851979:CAG851979 BQH851979:BQK851979 BGL851979:BGO851979 AWP851979:AWS851979 AMT851979:AMW851979 ACX851979:ADA851979 TB851979:TE851979 JF851979:JI851979 J851979:M851979 WVR786443:WVU786443 WLV786443:WLY786443 WBZ786443:WCC786443 VSD786443:VSG786443 VIH786443:VIK786443 UYL786443:UYO786443 UOP786443:UOS786443 UET786443:UEW786443 TUX786443:TVA786443 TLB786443:TLE786443 TBF786443:TBI786443 SRJ786443:SRM786443 SHN786443:SHQ786443 RXR786443:RXU786443 RNV786443:RNY786443 RDZ786443:REC786443 QUD786443:QUG786443 QKH786443:QKK786443 QAL786443:QAO786443 PQP786443:PQS786443 PGT786443:PGW786443 OWX786443:OXA786443 ONB786443:ONE786443 ODF786443:ODI786443 NTJ786443:NTM786443 NJN786443:NJQ786443 MZR786443:MZU786443 MPV786443:MPY786443 MFZ786443:MGC786443 LWD786443:LWG786443 LMH786443:LMK786443 LCL786443:LCO786443 KSP786443:KSS786443 KIT786443:KIW786443 JYX786443:JZA786443 JPB786443:JPE786443 JFF786443:JFI786443 IVJ786443:IVM786443 ILN786443:ILQ786443 IBR786443:IBU786443 HRV786443:HRY786443 HHZ786443:HIC786443 GYD786443:GYG786443 GOH786443:GOK786443 GEL786443:GEO786443 FUP786443:FUS786443 FKT786443:FKW786443 FAX786443:FBA786443 ERB786443:ERE786443 EHF786443:EHI786443 DXJ786443:DXM786443 DNN786443:DNQ786443 DDR786443:DDU786443 CTV786443:CTY786443 CJZ786443:CKC786443 CAD786443:CAG786443 BQH786443:BQK786443 BGL786443:BGO786443 AWP786443:AWS786443 AMT786443:AMW786443 ACX786443:ADA786443 TB786443:TE786443 JF786443:JI786443 J786443:M786443 WVR720907:WVU720907 WLV720907:WLY720907 WBZ720907:WCC720907 VSD720907:VSG720907 VIH720907:VIK720907 UYL720907:UYO720907 UOP720907:UOS720907 UET720907:UEW720907 TUX720907:TVA720907 TLB720907:TLE720907 TBF720907:TBI720907 SRJ720907:SRM720907 SHN720907:SHQ720907 RXR720907:RXU720907 RNV720907:RNY720907 RDZ720907:REC720907 QUD720907:QUG720907 QKH720907:QKK720907 QAL720907:QAO720907 PQP720907:PQS720907 PGT720907:PGW720907 OWX720907:OXA720907 ONB720907:ONE720907 ODF720907:ODI720907 NTJ720907:NTM720907 NJN720907:NJQ720907 MZR720907:MZU720907 MPV720907:MPY720907 MFZ720907:MGC720907 LWD720907:LWG720907 LMH720907:LMK720907 LCL720907:LCO720907 KSP720907:KSS720907 KIT720907:KIW720907 JYX720907:JZA720907 JPB720907:JPE720907 JFF720907:JFI720907 IVJ720907:IVM720907 ILN720907:ILQ720907 IBR720907:IBU720907 HRV720907:HRY720907 HHZ720907:HIC720907 GYD720907:GYG720907 GOH720907:GOK720907 GEL720907:GEO720907 FUP720907:FUS720907 FKT720907:FKW720907 FAX720907:FBA720907 ERB720907:ERE720907 EHF720907:EHI720907 DXJ720907:DXM720907 DNN720907:DNQ720907 DDR720907:DDU720907 CTV720907:CTY720907 CJZ720907:CKC720907 CAD720907:CAG720907 BQH720907:BQK720907 BGL720907:BGO720907 AWP720907:AWS720907 AMT720907:AMW720907 ACX720907:ADA720907 TB720907:TE720907 JF720907:JI720907 J720907:M720907 WVR655371:WVU655371 WLV655371:WLY655371 WBZ655371:WCC655371 VSD655371:VSG655371 VIH655371:VIK655371 UYL655371:UYO655371 UOP655371:UOS655371 UET655371:UEW655371 TUX655371:TVA655371 TLB655371:TLE655371 TBF655371:TBI655371 SRJ655371:SRM655371 SHN655371:SHQ655371 RXR655371:RXU655371 RNV655371:RNY655371 RDZ655371:REC655371 QUD655371:QUG655371 QKH655371:QKK655371 QAL655371:QAO655371 PQP655371:PQS655371 PGT655371:PGW655371 OWX655371:OXA655371 ONB655371:ONE655371 ODF655371:ODI655371 NTJ655371:NTM655371 NJN655371:NJQ655371 MZR655371:MZU655371 MPV655371:MPY655371 MFZ655371:MGC655371 LWD655371:LWG655371 LMH655371:LMK655371 LCL655371:LCO655371 KSP655371:KSS655371 KIT655371:KIW655371 JYX655371:JZA655371 JPB655371:JPE655371 JFF655371:JFI655371 IVJ655371:IVM655371 ILN655371:ILQ655371 IBR655371:IBU655371 HRV655371:HRY655371 HHZ655371:HIC655371 GYD655371:GYG655371 GOH655371:GOK655371 GEL655371:GEO655371 FUP655371:FUS655371 FKT655371:FKW655371 FAX655371:FBA655371 ERB655371:ERE655371 EHF655371:EHI655371 DXJ655371:DXM655371 DNN655371:DNQ655371 DDR655371:DDU655371 CTV655371:CTY655371 CJZ655371:CKC655371 CAD655371:CAG655371 BQH655371:BQK655371 BGL655371:BGO655371 AWP655371:AWS655371 AMT655371:AMW655371 ACX655371:ADA655371 TB655371:TE655371 JF655371:JI655371 J655371:M655371 WVR589835:WVU589835 WLV589835:WLY589835 WBZ589835:WCC589835 VSD589835:VSG589835 VIH589835:VIK589835 UYL589835:UYO589835 UOP589835:UOS589835 UET589835:UEW589835 TUX589835:TVA589835 TLB589835:TLE589835 TBF589835:TBI589835 SRJ589835:SRM589835 SHN589835:SHQ589835 RXR589835:RXU589835 RNV589835:RNY589835 RDZ589835:REC589835 QUD589835:QUG589835 QKH589835:QKK589835 QAL589835:QAO589835 PQP589835:PQS589835 PGT589835:PGW589835 OWX589835:OXA589835 ONB589835:ONE589835 ODF589835:ODI589835 NTJ589835:NTM589835 NJN589835:NJQ589835 MZR589835:MZU589835 MPV589835:MPY589835 MFZ589835:MGC589835 LWD589835:LWG589835 LMH589835:LMK589835 LCL589835:LCO589835 KSP589835:KSS589835 KIT589835:KIW589835 JYX589835:JZA589835 JPB589835:JPE589835 JFF589835:JFI589835 IVJ589835:IVM589835 ILN589835:ILQ589835 IBR589835:IBU589835 HRV589835:HRY589835 HHZ589835:HIC589835 GYD589835:GYG589835 GOH589835:GOK589835 GEL589835:GEO589835 FUP589835:FUS589835 FKT589835:FKW589835 FAX589835:FBA589835 ERB589835:ERE589835 EHF589835:EHI589835 DXJ589835:DXM589835 DNN589835:DNQ589835 DDR589835:DDU589835 CTV589835:CTY589835 CJZ589835:CKC589835 CAD589835:CAG589835 BQH589835:BQK589835 BGL589835:BGO589835 AWP589835:AWS589835 AMT589835:AMW589835 ACX589835:ADA589835 TB589835:TE589835 JF589835:JI589835 J589835:M589835 WVR524299:WVU524299 WLV524299:WLY524299 WBZ524299:WCC524299 VSD524299:VSG524299 VIH524299:VIK524299 UYL524299:UYO524299 UOP524299:UOS524299 UET524299:UEW524299 TUX524299:TVA524299 TLB524299:TLE524299 TBF524299:TBI524299 SRJ524299:SRM524299 SHN524299:SHQ524299 RXR524299:RXU524299 RNV524299:RNY524299 RDZ524299:REC524299 QUD524299:QUG524299 QKH524299:QKK524299 QAL524299:QAO524299 PQP524299:PQS524299 PGT524299:PGW524299 OWX524299:OXA524299 ONB524299:ONE524299 ODF524299:ODI524299 NTJ524299:NTM524299 NJN524299:NJQ524299 MZR524299:MZU524299 MPV524299:MPY524299 MFZ524299:MGC524299 LWD524299:LWG524299 LMH524299:LMK524299 LCL524299:LCO524299 KSP524299:KSS524299 KIT524299:KIW524299 JYX524299:JZA524299 JPB524299:JPE524299 JFF524299:JFI524299 IVJ524299:IVM524299 ILN524299:ILQ524299 IBR524299:IBU524299 HRV524299:HRY524299 HHZ524299:HIC524299 GYD524299:GYG524299 GOH524299:GOK524299 GEL524299:GEO524299 FUP524299:FUS524299 FKT524299:FKW524299 FAX524299:FBA524299 ERB524299:ERE524299 EHF524299:EHI524299 DXJ524299:DXM524299 DNN524299:DNQ524299 DDR524299:DDU524299 CTV524299:CTY524299 CJZ524299:CKC524299 CAD524299:CAG524299 BQH524299:BQK524299 BGL524299:BGO524299 AWP524299:AWS524299 AMT524299:AMW524299 ACX524299:ADA524299 TB524299:TE524299 JF524299:JI524299 J524299:M524299 WVR458763:WVU458763 WLV458763:WLY458763 WBZ458763:WCC458763 VSD458763:VSG458763 VIH458763:VIK458763 UYL458763:UYO458763 UOP458763:UOS458763 UET458763:UEW458763 TUX458763:TVA458763 TLB458763:TLE458763 TBF458763:TBI458763 SRJ458763:SRM458763 SHN458763:SHQ458763 RXR458763:RXU458763 RNV458763:RNY458763 RDZ458763:REC458763 QUD458763:QUG458763 QKH458763:QKK458763 QAL458763:QAO458763 PQP458763:PQS458763 PGT458763:PGW458763 OWX458763:OXA458763 ONB458763:ONE458763 ODF458763:ODI458763 NTJ458763:NTM458763 NJN458763:NJQ458763 MZR458763:MZU458763 MPV458763:MPY458763 MFZ458763:MGC458763 LWD458763:LWG458763 LMH458763:LMK458763 LCL458763:LCO458763 KSP458763:KSS458763 KIT458763:KIW458763 JYX458763:JZA458763 JPB458763:JPE458763 JFF458763:JFI458763 IVJ458763:IVM458763 ILN458763:ILQ458763 IBR458763:IBU458763 HRV458763:HRY458763 HHZ458763:HIC458763 GYD458763:GYG458763 GOH458763:GOK458763 GEL458763:GEO458763 FUP458763:FUS458763 FKT458763:FKW458763 FAX458763:FBA458763 ERB458763:ERE458763 EHF458763:EHI458763 DXJ458763:DXM458763 DNN458763:DNQ458763 DDR458763:DDU458763 CTV458763:CTY458763 CJZ458763:CKC458763 CAD458763:CAG458763 BQH458763:BQK458763 BGL458763:BGO458763 AWP458763:AWS458763 AMT458763:AMW458763 ACX458763:ADA458763 TB458763:TE458763 JF458763:JI458763 J458763:M458763 WVR393227:WVU393227 WLV393227:WLY393227 WBZ393227:WCC393227 VSD393227:VSG393227 VIH393227:VIK393227 UYL393227:UYO393227 UOP393227:UOS393227 UET393227:UEW393227 TUX393227:TVA393227 TLB393227:TLE393227 TBF393227:TBI393227 SRJ393227:SRM393227 SHN393227:SHQ393227 RXR393227:RXU393227 RNV393227:RNY393227 RDZ393227:REC393227 QUD393227:QUG393227 QKH393227:QKK393227 QAL393227:QAO393227 PQP393227:PQS393227 PGT393227:PGW393227 OWX393227:OXA393227 ONB393227:ONE393227 ODF393227:ODI393227 NTJ393227:NTM393227 NJN393227:NJQ393227 MZR393227:MZU393227 MPV393227:MPY393227 MFZ393227:MGC393227 LWD393227:LWG393227 LMH393227:LMK393227 LCL393227:LCO393227 KSP393227:KSS393227 KIT393227:KIW393227 JYX393227:JZA393227 JPB393227:JPE393227 JFF393227:JFI393227 IVJ393227:IVM393227 ILN393227:ILQ393227 IBR393227:IBU393227 HRV393227:HRY393227 HHZ393227:HIC393227 GYD393227:GYG393227 GOH393227:GOK393227 GEL393227:GEO393227 FUP393227:FUS393227 FKT393227:FKW393227 FAX393227:FBA393227 ERB393227:ERE393227 EHF393227:EHI393227 DXJ393227:DXM393227 DNN393227:DNQ393227 DDR393227:DDU393227 CTV393227:CTY393227 CJZ393227:CKC393227 CAD393227:CAG393227 BQH393227:BQK393227 BGL393227:BGO393227 AWP393227:AWS393227 AMT393227:AMW393227 ACX393227:ADA393227 TB393227:TE393227 JF393227:JI393227 J393227:M393227 WVR327691:WVU327691 WLV327691:WLY327691 WBZ327691:WCC327691 VSD327691:VSG327691 VIH327691:VIK327691 UYL327691:UYO327691 UOP327691:UOS327691 UET327691:UEW327691 TUX327691:TVA327691 TLB327691:TLE327691 TBF327691:TBI327691 SRJ327691:SRM327691 SHN327691:SHQ327691 RXR327691:RXU327691 RNV327691:RNY327691 RDZ327691:REC327691 QUD327691:QUG327691 QKH327691:QKK327691 QAL327691:QAO327691 PQP327691:PQS327691 PGT327691:PGW327691 OWX327691:OXA327691 ONB327691:ONE327691 ODF327691:ODI327691 NTJ327691:NTM327691 NJN327691:NJQ327691 MZR327691:MZU327691 MPV327691:MPY327691 MFZ327691:MGC327691 LWD327691:LWG327691 LMH327691:LMK327691 LCL327691:LCO327691 KSP327691:KSS327691 KIT327691:KIW327691 JYX327691:JZA327691 JPB327691:JPE327691 JFF327691:JFI327691 IVJ327691:IVM327691 ILN327691:ILQ327691 IBR327691:IBU327691 HRV327691:HRY327691 HHZ327691:HIC327691 GYD327691:GYG327691 GOH327691:GOK327691 GEL327691:GEO327691 FUP327691:FUS327691 FKT327691:FKW327691 FAX327691:FBA327691 ERB327691:ERE327691 EHF327691:EHI327691 DXJ327691:DXM327691 DNN327691:DNQ327691 DDR327691:DDU327691 CTV327691:CTY327691 CJZ327691:CKC327691 CAD327691:CAG327691 BQH327691:BQK327691 BGL327691:BGO327691 AWP327691:AWS327691 AMT327691:AMW327691 ACX327691:ADA327691 TB327691:TE327691 JF327691:JI327691 J327691:M327691 WVR262155:WVU262155 WLV262155:WLY262155 WBZ262155:WCC262155 VSD262155:VSG262155 VIH262155:VIK262155 UYL262155:UYO262155 UOP262155:UOS262155 UET262155:UEW262155 TUX262155:TVA262155 TLB262155:TLE262155 TBF262155:TBI262155 SRJ262155:SRM262155 SHN262155:SHQ262155 RXR262155:RXU262155 RNV262155:RNY262155 RDZ262155:REC262155 QUD262155:QUG262155 QKH262155:QKK262155 QAL262155:QAO262155 PQP262155:PQS262155 PGT262155:PGW262155 OWX262155:OXA262155 ONB262155:ONE262155 ODF262155:ODI262155 NTJ262155:NTM262155 NJN262155:NJQ262155 MZR262155:MZU262155 MPV262155:MPY262155 MFZ262155:MGC262155 LWD262155:LWG262155 LMH262155:LMK262155 LCL262155:LCO262155 KSP262155:KSS262155 KIT262155:KIW262155 JYX262155:JZA262155 JPB262155:JPE262155 JFF262155:JFI262155 IVJ262155:IVM262155 ILN262155:ILQ262155 IBR262155:IBU262155 HRV262155:HRY262155 HHZ262155:HIC262155 GYD262155:GYG262155 GOH262155:GOK262155 GEL262155:GEO262155 FUP262155:FUS262155 FKT262155:FKW262155 FAX262155:FBA262155 ERB262155:ERE262155 EHF262155:EHI262155 DXJ262155:DXM262155 DNN262155:DNQ262155 DDR262155:DDU262155 CTV262155:CTY262155 CJZ262155:CKC262155 CAD262155:CAG262155 BQH262155:BQK262155 BGL262155:BGO262155 AWP262155:AWS262155 AMT262155:AMW262155 ACX262155:ADA262155 TB262155:TE262155 JF262155:JI262155 J262155:M262155 WVR196619:WVU196619 WLV196619:WLY196619 WBZ196619:WCC196619 VSD196619:VSG196619 VIH196619:VIK196619 UYL196619:UYO196619 UOP196619:UOS196619 UET196619:UEW196619 TUX196619:TVA196619 TLB196619:TLE196619 TBF196619:TBI196619 SRJ196619:SRM196619 SHN196619:SHQ196619 RXR196619:RXU196619 RNV196619:RNY196619 RDZ196619:REC196619 QUD196619:QUG196619 QKH196619:QKK196619 QAL196619:QAO196619 PQP196619:PQS196619 PGT196619:PGW196619 OWX196619:OXA196619 ONB196619:ONE196619 ODF196619:ODI196619 NTJ196619:NTM196619 NJN196619:NJQ196619 MZR196619:MZU196619 MPV196619:MPY196619 MFZ196619:MGC196619 LWD196619:LWG196619 LMH196619:LMK196619 LCL196619:LCO196619 KSP196619:KSS196619 KIT196619:KIW196619 JYX196619:JZA196619 JPB196619:JPE196619 JFF196619:JFI196619 IVJ196619:IVM196619 ILN196619:ILQ196619 IBR196619:IBU196619 HRV196619:HRY196619 HHZ196619:HIC196619 GYD196619:GYG196619 GOH196619:GOK196619 GEL196619:GEO196619 FUP196619:FUS196619 FKT196619:FKW196619 FAX196619:FBA196619 ERB196619:ERE196619 EHF196619:EHI196619 DXJ196619:DXM196619 DNN196619:DNQ196619 DDR196619:DDU196619 CTV196619:CTY196619 CJZ196619:CKC196619 CAD196619:CAG196619 BQH196619:BQK196619 BGL196619:BGO196619 AWP196619:AWS196619 AMT196619:AMW196619 ACX196619:ADA196619 TB196619:TE196619 JF196619:JI196619 J196619:M196619 WVR131083:WVU131083 WLV131083:WLY131083 WBZ131083:WCC131083 VSD131083:VSG131083 VIH131083:VIK131083 UYL131083:UYO131083 UOP131083:UOS131083 UET131083:UEW131083 TUX131083:TVA131083 TLB131083:TLE131083 TBF131083:TBI131083 SRJ131083:SRM131083 SHN131083:SHQ131083 RXR131083:RXU131083 RNV131083:RNY131083 RDZ131083:REC131083 QUD131083:QUG131083 QKH131083:QKK131083 QAL131083:QAO131083 PQP131083:PQS131083 PGT131083:PGW131083 OWX131083:OXA131083 ONB131083:ONE131083 ODF131083:ODI131083 NTJ131083:NTM131083 NJN131083:NJQ131083 MZR131083:MZU131083 MPV131083:MPY131083 MFZ131083:MGC131083 LWD131083:LWG131083 LMH131083:LMK131083 LCL131083:LCO131083 KSP131083:KSS131083 KIT131083:KIW131083 JYX131083:JZA131083 JPB131083:JPE131083 JFF131083:JFI131083 IVJ131083:IVM131083 ILN131083:ILQ131083 IBR131083:IBU131083 HRV131083:HRY131083 HHZ131083:HIC131083 GYD131083:GYG131083 GOH131083:GOK131083 GEL131083:GEO131083 FUP131083:FUS131083 FKT131083:FKW131083 FAX131083:FBA131083 ERB131083:ERE131083 EHF131083:EHI131083 DXJ131083:DXM131083 DNN131083:DNQ131083 DDR131083:DDU131083 CTV131083:CTY131083 CJZ131083:CKC131083 CAD131083:CAG131083 BQH131083:BQK131083 BGL131083:BGO131083 AWP131083:AWS131083 AMT131083:AMW131083 ACX131083:ADA131083 TB131083:TE131083 JF131083:JI131083 J131083:M131083 WVR65547:WVU65547 WLV65547:WLY65547 WBZ65547:WCC65547 VSD65547:VSG65547 VIH65547:VIK65547 UYL65547:UYO65547 UOP65547:UOS65547 UET65547:UEW65547 TUX65547:TVA65547 TLB65547:TLE65547 TBF65547:TBI65547 SRJ65547:SRM65547 SHN65547:SHQ65547 RXR65547:RXU65547 RNV65547:RNY65547 RDZ65547:REC65547 QUD65547:QUG65547 QKH65547:QKK65547 QAL65547:QAO65547 PQP65547:PQS65547 PGT65547:PGW65547 OWX65547:OXA65547 ONB65547:ONE65547 ODF65547:ODI65547 NTJ65547:NTM65547 NJN65547:NJQ65547 MZR65547:MZU65547 MPV65547:MPY65547 MFZ65547:MGC65547 LWD65547:LWG65547 LMH65547:LMK65547 LCL65547:LCO65547 KSP65547:KSS65547 KIT65547:KIW65547 JYX65547:JZA65547 JPB65547:JPE65547 JFF65547:JFI65547 IVJ65547:IVM65547 ILN65547:ILQ65547 IBR65547:IBU65547 HRV65547:HRY65547 HHZ65547:HIC65547 GYD65547:GYG65547 GOH65547:GOK65547 GEL65547:GEO65547 FUP65547:FUS65547 FKT65547:FKW65547 FAX65547:FBA65547 ERB65547:ERE65547 EHF65547:EHI65547 DXJ65547:DXM65547 DNN65547:DNQ65547 DDR65547:DDU65547 CTV65547:CTY65547 CJZ65547:CKC65547 CAD65547:CAG65547 BQH65547:BQK65547 BGL65547:BGO65547 AWP65547:AWS65547 AMT65547:AMW65547 ACX65547:ADA65547 TB65547:TE65547 JF65547:JI65547 J65547:M65547 WVR11:WVU11 WLV11:WLY11 WBZ11:WCC11 VSD11:VSG11 VIH11:VIK11 UYL11:UYO11 UOP11:UOS11 UET11:UEW11 TUX11:TVA11 TLB11:TLE11 TBF11:TBI11 SRJ11:SRM11 SHN11:SHQ11 RXR11:RXU11 RNV11:RNY11 RDZ11:REC11 QUD11:QUG11 QKH11:QKK11 QAL11:QAO11 PQP11:PQS11 PGT11:PGW11 OWX11:OXA11 ONB11:ONE11 ODF11:ODI11 NTJ11:NTM11 NJN11:NJQ11 MZR11:MZU11 MPV11:MPY11 MFZ11:MGC11 LWD11:LWG11 LMH11:LMK11 LCL11:LCO11 KSP11:KSS11 KIT11:KIW11 JYX11:JZA11 JPB11:JPE11 JFF11:JFI11 IVJ11:IVM11 ILN11:ILQ11 IBR11:IBU11 HRV11:HRY11 HHZ11:HIC11 GYD11:GYG11 GOH11:GOK11 GEL11:GEO11 FUP11:FUS11 FKT11:FKW11 FAX11:FBA11 ERB11:ERE11 EHF11:EHI11 DXJ11:DXM11 DNN11:DNQ11 DDR11:DDU11 CTV11:CTY11 CJZ11:CKC11 CAD11:CAG11 BQH11:BQK11 BGL11:BGO11 AWP11:AWS11 AMT11:AMW11 ACX11:ADA11 TB11:TE11 JF11:JI11" xr:uid="{B603D26F-ADFF-44AE-8FB5-640CEDF1AC15}">
      <formula1>$A$42:$A$47</formula1>
    </dataValidation>
    <dataValidation type="list" allowBlank="1" showInputMessage="1" showErrorMessage="1" sqref="J10:M10 WVX983050:WWA983050 WMB983050:WME983050 WCF983050:WCI983050 VSJ983050:VSM983050 VIN983050:VIQ983050 UYR983050:UYU983050 UOV983050:UOY983050 UEZ983050:UFC983050 TVD983050:TVG983050 TLH983050:TLK983050 TBL983050:TBO983050 SRP983050:SRS983050 SHT983050:SHW983050 RXX983050:RYA983050 ROB983050:ROE983050 REF983050:REI983050 QUJ983050:QUM983050 QKN983050:QKQ983050 QAR983050:QAU983050 PQV983050:PQY983050 PGZ983050:PHC983050 OXD983050:OXG983050 ONH983050:ONK983050 ODL983050:ODO983050 NTP983050:NTS983050 NJT983050:NJW983050 MZX983050:NAA983050 MQB983050:MQE983050 MGF983050:MGI983050 LWJ983050:LWM983050 LMN983050:LMQ983050 LCR983050:LCU983050 KSV983050:KSY983050 KIZ983050:KJC983050 JZD983050:JZG983050 JPH983050:JPK983050 JFL983050:JFO983050 IVP983050:IVS983050 ILT983050:ILW983050 IBX983050:ICA983050 HSB983050:HSE983050 HIF983050:HII983050 GYJ983050:GYM983050 GON983050:GOQ983050 GER983050:GEU983050 FUV983050:FUY983050 FKZ983050:FLC983050 FBD983050:FBG983050 ERH983050:ERK983050 EHL983050:EHO983050 DXP983050:DXS983050 DNT983050:DNW983050 DDX983050:DEA983050 CUB983050:CUE983050 CKF983050:CKI983050 CAJ983050:CAM983050 BQN983050:BQQ983050 BGR983050:BGU983050 AWV983050:AWY983050 AMZ983050:ANC983050 ADD983050:ADG983050 TH983050:TK983050 JL983050:JO983050 P983050:S983050 WVX917514:WWA917514 WMB917514:WME917514 WCF917514:WCI917514 VSJ917514:VSM917514 VIN917514:VIQ917514 UYR917514:UYU917514 UOV917514:UOY917514 UEZ917514:UFC917514 TVD917514:TVG917514 TLH917514:TLK917514 TBL917514:TBO917514 SRP917514:SRS917514 SHT917514:SHW917514 RXX917514:RYA917514 ROB917514:ROE917514 REF917514:REI917514 QUJ917514:QUM917514 QKN917514:QKQ917514 QAR917514:QAU917514 PQV917514:PQY917514 PGZ917514:PHC917514 OXD917514:OXG917514 ONH917514:ONK917514 ODL917514:ODO917514 NTP917514:NTS917514 NJT917514:NJW917514 MZX917514:NAA917514 MQB917514:MQE917514 MGF917514:MGI917514 LWJ917514:LWM917514 LMN917514:LMQ917514 LCR917514:LCU917514 KSV917514:KSY917514 KIZ917514:KJC917514 JZD917514:JZG917514 JPH917514:JPK917514 JFL917514:JFO917514 IVP917514:IVS917514 ILT917514:ILW917514 IBX917514:ICA917514 HSB917514:HSE917514 HIF917514:HII917514 GYJ917514:GYM917514 GON917514:GOQ917514 GER917514:GEU917514 FUV917514:FUY917514 FKZ917514:FLC917514 FBD917514:FBG917514 ERH917514:ERK917514 EHL917514:EHO917514 DXP917514:DXS917514 DNT917514:DNW917514 DDX917514:DEA917514 CUB917514:CUE917514 CKF917514:CKI917514 CAJ917514:CAM917514 BQN917514:BQQ917514 BGR917514:BGU917514 AWV917514:AWY917514 AMZ917514:ANC917514 ADD917514:ADG917514 TH917514:TK917514 JL917514:JO917514 P917514:S917514 WVX851978:WWA851978 WMB851978:WME851978 WCF851978:WCI851978 VSJ851978:VSM851978 VIN851978:VIQ851978 UYR851978:UYU851978 UOV851978:UOY851978 UEZ851978:UFC851978 TVD851978:TVG851978 TLH851978:TLK851978 TBL851978:TBO851978 SRP851978:SRS851978 SHT851978:SHW851978 RXX851978:RYA851978 ROB851978:ROE851978 REF851978:REI851978 QUJ851978:QUM851978 QKN851978:QKQ851978 QAR851978:QAU851978 PQV851978:PQY851978 PGZ851978:PHC851978 OXD851978:OXG851978 ONH851978:ONK851978 ODL851978:ODO851978 NTP851978:NTS851978 NJT851978:NJW851978 MZX851978:NAA851978 MQB851978:MQE851978 MGF851978:MGI851978 LWJ851978:LWM851978 LMN851978:LMQ851978 LCR851978:LCU851978 KSV851978:KSY851978 KIZ851978:KJC851978 JZD851978:JZG851978 JPH851978:JPK851978 JFL851978:JFO851978 IVP851978:IVS851978 ILT851978:ILW851978 IBX851978:ICA851978 HSB851978:HSE851978 HIF851978:HII851978 GYJ851978:GYM851978 GON851978:GOQ851978 GER851978:GEU851978 FUV851978:FUY851978 FKZ851978:FLC851978 FBD851978:FBG851978 ERH851978:ERK851978 EHL851978:EHO851978 DXP851978:DXS851978 DNT851978:DNW851978 DDX851978:DEA851978 CUB851978:CUE851978 CKF851978:CKI851978 CAJ851978:CAM851978 BQN851978:BQQ851978 BGR851978:BGU851978 AWV851978:AWY851978 AMZ851978:ANC851978 ADD851978:ADG851978 TH851978:TK851978 JL851978:JO851978 P851978:S851978 WVX786442:WWA786442 WMB786442:WME786442 WCF786442:WCI786442 VSJ786442:VSM786442 VIN786442:VIQ786442 UYR786442:UYU786442 UOV786442:UOY786442 UEZ786442:UFC786442 TVD786442:TVG786442 TLH786442:TLK786442 TBL786442:TBO786442 SRP786442:SRS786442 SHT786442:SHW786442 RXX786442:RYA786442 ROB786442:ROE786442 REF786442:REI786442 QUJ786442:QUM786442 QKN786442:QKQ786442 QAR786442:QAU786442 PQV786442:PQY786442 PGZ786442:PHC786442 OXD786442:OXG786442 ONH786442:ONK786442 ODL786442:ODO786442 NTP786442:NTS786442 NJT786442:NJW786442 MZX786442:NAA786442 MQB786442:MQE786442 MGF786442:MGI786442 LWJ786442:LWM786442 LMN786442:LMQ786442 LCR786442:LCU786442 KSV786442:KSY786442 KIZ786442:KJC786442 JZD786442:JZG786442 JPH786442:JPK786442 JFL786442:JFO786442 IVP786442:IVS786442 ILT786442:ILW786442 IBX786442:ICA786442 HSB786442:HSE786442 HIF786442:HII786442 GYJ786442:GYM786442 GON786442:GOQ786442 GER786442:GEU786442 FUV786442:FUY786442 FKZ786442:FLC786442 FBD786442:FBG786442 ERH786442:ERK786442 EHL786442:EHO786442 DXP786442:DXS786442 DNT786442:DNW786442 DDX786442:DEA786442 CUB786442:CUE786442 CKF786442:CKI786442 CAJ786442:CAM786442 BQN786442:BQQ786442 BGR786442:BGU786442 AWV786442:AWY786442 AMZ786442:ANC786442 ADD786442:ADG786442 TH786442:TK786442 JL786442:JO786442 P786442:S786442 WVX720906:WWA720906 WMB720906:WME720906 WCF720906:WCI720906 VSJ720906:VSM720906 VIN720906:VIQ720906 UYR720906:UYU720906 UOV720906:UOY720906 UEZ720906:UFC720906 TVD720906:TVG720906 TLH720906:TLK720906 TBL720906:TBO720906 SRP720906:SRS720906 SHT720906:SHW720906 RXX720906:RYA720906 ROB720906:ROE720906 REF720906:REI720906 QUJ720906:QUM720906 QKN720906:QKQ720906 QAR720906:QAU720906 PQV720906:PQY720906 PGZ720906:PHC720906 OXD720906:OXG720906 ONH720906:ONK720906 ODL720906:ODO720906 NTP720906:NTS720906 NJT720906:NJW720906 MZX720906:NAA720906 MQB720906:MQE720906 MGF720906:MGI720906 LWJ720906:LWM720906 LMN720906:LMQ720906 LCR720906:LCU720906 KSV720906:KSY720906 KIZ720906:KJC720906 JZD720906:JZG720906 JPH720906:JPK720906 JFL720906:JFO720906 IVP720906:IVS720906 ILT720906:ILW720906 IBX720906:ICA720906 HSB720906:HSE720906 HIF720906:HII720906 GYJ720906:GYM720906 GON720906:GOQ720906 GER720906:GEU720906 FUV720906:FUY720906 FKZ720906:FLC720906 FBD720906:FBG720906 ERH720906:ERK720906 EHL720906:EHO720906 DXP720906:DXS720906 DNT720906:DNW720906 DDX720906:DEA720906 CUB720906:CUE720906 CKF720906:CKI720906 CAJ720906:CAM720906 BQN720906:BQQ720906 BGR720906:BGU720906 AWV720906:AWY720906 AMZ720906:ANC720906 ADD720906:ADG720906 TH720906:TK720906 JL720906:JO720906 P720906:S720906 WVX655370:WWA655370 WMB655370:WME655370 WCF655370:WCI655370 VSJ655370:VSM655370 VIN655370:VIQ655370 UYR655370:UYU655370 UOV655370:UOY655370 UEZ655370:UFC655370 TVD655370:TVG655370 TLH655370:TLK655370 TBL655370:TBO655370 SRP655370:SRS655370 SHT655370:SHW655370 RXX655370:RYA655370 ROB655370:ROE655370 REF655370:REI655370 QUJ655370:QUM655370 QKN655370:QKQ655370 QAR655370:QAU655370 PQV655370:PQY655370 PGZ655370:PHC655370 OXD655370:OXG655370 ONH655370:ONK655370 ODL655370:ODO655370 NTP655370:NTS655370 NJT655370:NJW655370 MZX655370:NAA655370 MQB655370:MQE655370 MGF655370:MGI655370 LWJ655370:LWM655370 LMN655370:LMQ655370 LCR655370:LCU655370 KSV655370:KSY655370 KIZ655370:KJC655370 JZD655370:JZG655370 JPH655370:JPK655370 JFL655370:JFO655370 IVP655370:IVS655370 ILT655370:ILW655370 IBX655370:ICA655370 HSB655370:HSE655370 HIF655370:HII655370 GYJ655370:GYM655370 GON655370:GOQ655370 GER655370:GEU655370 FUV655370:FUY655370 FKZ655370:FLC655370 FBD655370:FBG655370 ERH655370:ERK655370 EHL655370:EHO655370 DXP655370:DXS655370 DNT655370:DNW655370 DDX655370:DEA655370 CUB655370:CUE655370 CKF655370:CKI655370 CAJ655370:CAM655370 BQN655370:BQQ655370 BGR655370:BGU655370 AWV655370:AWY655370 AMZ655370:ANC655370 ADD655370:ADG655370 TH655370:TK655370 JL655370:JO655370 P655370:S655370 WVX589834:WWA589834 WMB589834:WME589834 WCF589834:WCI589834 VSJ589834:VSM589834 VIN589834:VIQ589834 UYR589834:UYU589834 UOV589834:UOY589834 UEZ589834:UFC589834 TVD589834:TVG589834 TLH589834:TLK589834 TBL589834:TBO589834 SRP589834:SRS589834 SHT589834:SHW589834 RXX589834:RYA589834 ROB589834:ROE589834 REF589834:REI589834 QUJ589834:QUM589834 QKN589834:QKQ589834 QAR589834:QAU589834 PQV589834:PQY589834 PGZ589834:PHC589834 OXD589834:OXG589834 ONH589834:ONK589834 ODL589834:ODO589834 NTP589834:NTS589834 NJT589834:NJW589834 MZX589834:NAA589834 MQB589834:MQE589834 MGF589834:MGI589834 LWJ589834:LWM589834 LMN589834:LMQ589834 LCR589834:LCU589834 KSV589834:KSY589834 KIZ589834:KJC589834 JZD589834:JZG589834 JPH589834:JPK589834 JFL589834:JFO589834 IVP589834:IVS589834 ILT589834:ILW589834 IBX589834:ICA589834 HSB589834:HSE589834 HIF589834:HII589834 GYJ589834:GYM589834 GON589834:GOQ589834 GER589834:GEU589834 FUV589834:FUY589834 FKZ589834:FLC589834 FBD589834:FBG589834 ERH589834:ERK589834 EHL589834:EHO589834 DXP589834:DXS589834 DNT589834:DNW589834 DDX589834:DEA589834 CUB589834:CUE589834 CKF589834:CKI589834 CAJ589834:CAM589834 BQN589834:BQQ589834 BGR589834:BGU589834 AWV589834:AWY589834 AMZ589834:ANC589834 ADD589834:ADG589834 TH589834:TK589834 JL589834:JO589834 P589834:S589834 WVX524298:WWA524298 WMB524298:WME524298 WCF524298:WCI524298 VSJ524298:VSM524298 VIN524298:VIQ524298 UYR524298:UYU524298 UOV524298:UOY524298 UEZ524298:UFC524298 TVD524298:TVG524298 TLH524298:TLK524298 TBL524298:TBO524298 SRP524298:SRS524298 SHT524298:SHW524298 RXX524298:RYA524298 ROB524298:ROE524298 REF524298:REI524298 QUJ524298:QUM524298 QKN524298:QKQ524298 QAR524298:QAU524298 PQV524298:PQY524298 PGZ524298:PHC524298 OXD524298:OXG524298 ONH524298:ONK524298 ODL524298:ODO524298 NTP524298:NTS524298 NJT524298:NJW524298 MZX524298:NAA524298 MQB524298:MQE524298 MGF524298:MGI524298 LWJ524298:LWM524298 LMN524298:LMQ524298 LCR524298:LCU524298 KSV524298:KSY524298 KIZ524298:KJC524298 JZD524298:JZG524298 JPH524298:JPK524298 JFL524298:JFO524298 IVP524298:IVS524298 ILT524298:ILW524298 IBX524298:ICA524298 HSB524298:HSE524298 HIF524298:HII524298 GYJ524298:GYM524298 GON524298:GOQ524298 GER524298:GEU524298 FUV524298:FUY524298 FKZ524298:FLC524298 FBD524298:FBG524298 ERH524298:ERK524298 EHL524298:EHO524298 DXP524298:DXS524298 DNT524298:DNW524298 DDX524298:DEA524298 CUB524298:CUE524298 CKF524298:CKI524298 CAJ524298:CAM524298 BQN524298:BQQ524298 BGR524298:BGU524298 AWV524298:AWY524298 AMZ524298:ANC524298 ADD524298:ADG524298 TH524298:TK524298 JL524298:JO524298 P524298:S524298 WVX458762:WWA458762 WMB458762:WME458762 WCF458762:WCI458762 VSJ458762:VSM458762 VIN458762:VIQ458762 UYR458762:UYU458762 UOV458762:UOY458762 UEZ458762:UFC458762 TVD458762:TVG458762 TLH458762:TLK458762 TBL458762:TBO458762 SRP458762:SRS458762 SHT458762:SHW458762 RXX458762:RYA458762 ROB458762:ROE458762 REF458762:REI458762 QUJ458762:QUM458762 QKN458762:QKQ458762 QAR458762:QAU458762 PQV458762:PQY458762 PGZ458762:PHC458762 OXD458762:OXG458762 ONH458762:ONK458762 ODL458762:ODO458762 NTP458762:NTS458762 NJT458762:NJW458762 MZX458762:NAA458762 MQB458762:MQE458762 MGF458762:MGI458762 LWJ458762:LWM458762 LMN458762:LMQ458762 LCR458762:LCU458762 KSV458762:KSY458762 KIZ458762:KJC458762 JZD458762:JZG458762 JPH458762:JPK458762 JFL458762:JFO458762 IVP458762:IVS458762 ILT458762:ILW458762 IBX458762:ICA458762 HSB458762:HSE458762 HIF458762:HII458762 GYJ458762:GYM458762 GON458762:GOQ458762 GER458762:GEU458762 FUV458762:FUY458762 FKZ458762:FLC458762 FBD458762:FBG458762 ERH458762:ERK458762 EHL458762:EHO458762 DXP458762:DXS458762 DNT458762:DNW458762 DDX458762:DEA458762 CUB458762:CUE458762 CKF458762:CKI458762 CAJ458762:CAM458762 BQN458762:BQQ458762 BGR458762:BGU458762 AWV458762:AWY458762 AMZ458762:ANC458762 ADD458762:ADG458762 TH458762:TK458762 JL458762:JO458762 P458762:S458762 WVX393226:WWA393226 WMB393226:WME393226 WCF393226:WCI393226 VSJ393226:VSM393226 VIN393226:VIQ393226 UYR393226:UYU393226 UOV393226:UOY393226 UEZ393226:UFC393226 TVD393226:TVG393226 TLH393226:TLK393226 TBL393226:TBO393226 SRP393226:SRS393226 SHT393226:SHW393226 RXX393226:RYA393226 ROB393226:ROE393226 REF393226:REI393226 QUJ393226:QUM393226 QKN393226:QKQ393226 QAR393226:QAU393226 PQV393226:PQY393226 PGZ393226:PHC393226 OXD393226:OXG393226 ONH393226:ONK393226 ODL393226:ODO393226 NTP393226:NTS393226 NJT393226:NJW393226 MZX393226:NAA393226 MQB393226:MQE393226 MGF393226:MGI393226 LWJ393226:LWM393226 LMN393226:LMQ393226 LCR393226:LCU393226 KSV393226:KSY393226 KIZ393226:KJC393226 JZD393226:JZG393226 JPH393226:JPK393226 JFL393226:JFO393226 IVP393226:IVS393226 ILT393226:ILW393226 IBX393226:ICA393226 HSB393226:HSE393226 HIF393226:HII393226 GYJ393226:GYM393226 GON393226:GOQ393226 GER393226:GEU393226 FUV393226:FUY393226 FKZ393226:FLC393226 FBD393226:FBG393226 ERH393226:ERK393226 EHL393226:EHO393226 DXP393226:DXS393226 DNT393226:DNW393226 DDX393226:DEA393226 CUB393226:CUE393226 CKF393226:CKI393226 CAJ393226:CAM393226 BQN393226:BQQ393226 BGR393226:BGU393226 AWV393226:AWY393226 AMZ393226:ANC393226 ADD393226:ADG393226 TH393226:TK393226 JL393226:JO393226 P393226:S393226 WVX327690:WWA327690 WMB327690:WME327690 WCF327690:WCI327690 VSJ327690:VSM327690 VIN327690:VIQ327690 UYR327690:UYU327690 UOV327690:UOY327690 UEZ327690:UFC327690 TVD327690:TVG327690 TLH327690:TLK327690 TBL327690:TBO327690 SRP327690:SRS327690 SHT327690:SHW327690 RXX327690:RYA327690 ROB327690:ROE327690 REF327690:REI327690 QUJ327690:QUM327690 QKN327690:QKQ327690 QAR327690:QAU327690 PQV327690:PQY327690 PGZ327690:PHC327690 OXD327690:OXG327690 ONH327690:ONK327690 ODL327690:ODO327690 NTP327690:NTS327690 NJT327690:NJW327690 MZX327690:NAA327690 MQB327690:MQE327690 MGF327690:MGI327690 LWJ327690:LWM327690 LMN327690:LMQ327690 LCR327690:LCU327690 KSV327690:KSY327690 KIZ327690:KJC327690 JZD327690:JZG327690 JPH327690:JPK327690 JFL327690:JFO327690 IVP327690:IVS327690 ILT327690:ILW327690 IBX327690:ICA327690 HSB327690:HSE327690 HIF327690:HII327690 GYJ327690:GYM327690 GON327690:GOQ327690 GER327690:GEU327690 FUV327690:FUY327690 FKZ327690:FLC327690 FBD327690:FBG327690 ERH327690:ERK327690 EHL327690:EHO327690 DXP327690:DXS327690 DNT327690:DNW327690 DDX327690:DEA327690 CUB327690:CUE327690 CKF327690:CKI327690 CAJ327690:CAM327690 BQN327690:BQQ327690 BGR327690:BGU327690 AWV327690:AWY327690 AMZ327690:ANC327690 ADD327690:ADG327690 TH327690:TK327690 JL327690:JO327690 P327690:S327690 WVX262154:WWA262154 WMB262154:WME262154 WCF262154:WCI262154 VSJ262154:VSM262154 VIN262154:VIQ262154 UYR262154:UYU262154 UOV262154:UOY262154 UEZ262154:UFC262154 TVD262154:TVG262154 TLH262154:TLK262154 TBL262154:TBO262154 SRP262154:SRS262154 SHT262154:SHW262154 RXX262154:RYA262154 ROB262154:ROE262154 REF262154:REI262154 QUJ262154:QUM262154 QKN262154:QKQ262154 QAR262154:QAU262154 PQV262154:PQY262154 PGZ262154:PHC262154 OXD262154:OXG262154 ONH262154:ONK262154 ODL262154:ODO262154 NTP262154:NTS262154 NJT262154:NJW262154 MZX262154:NAA262154 MQB262154:MQE262154 MGF262154:MGI262154 LWJ262154:LWM262154 LMN262154:LMQ262154 LCR262154:LCU262154 KSV262154:KSY262154 KIZ262154:KJC262154 JZD262154:JZG262154 JPH262154:JPK262154 JFL262154:JFO262154 IVP262154:IVS262154 ILT262154:ILW262154 IBX262154:ICA262154 HSB262154:HSE262154 HIF262154:HII262154 GYJ262154:GYM262154 GON262154:GOQ262154 GER262154:GEU262154 FUV262154:FUY262154 FKZ262154:FLC262154 FBD262154:FBG262154 ERH262154:ERK262154 EHL262154:EHO262154 DXP262154:DXS262154 DNT262154:DNW262154 DDX262154:DEA262154 CUB262154:CUE262154 CKF262154:CKI262154 CAJ262154:CAM262154 BQN262154:BQQ262154 BGR262154:BGU262154 AWV262154:AWY262154 AMZ262154:ANC262154 ADD262154:ADG262154 TH262154:TK262154 JL262154:JO262154 P262154:S262154 WVX196618:WWA196618 WMB196618:WME196618 WCF196618:WCI196618 VSJ196618:VSM196618 VIN196618:VIQ196618 UYR196618:UYU196618 UOV196618:UOY196618 UEZ196618:UFC196618 TVD196618:TVG196618 TLH196618:TLK196618 TBL196618:TBO196618 SRP196618:SRS196618 SHT196618:SHW196618 RXX196618:RYA196618 ROB196618:ROE196618 REF196618:REI196618 QUJ196618:QUM196618 QKN196618:QKQ196618 QAR196618:QAU196618 PQV196618:PQY196618 PGZ196618:PHC196618 OXD196618:OXG196618 ONH196618:ONK196618 ODL196618:ODO196618 NTP196618:NTS196618 NJT196618:NJW196618 MZX196618:NAA196618 MQB196618:MQE196618 MGF196618:MGI196618 LWJ196618:LWM196618 LMN196618:LMQ196618 LCR196618:LCU196618 KSV196618:KSY196618 KIZ196618:KJC196618 JZD196618:JZG196618 JPH196618:JPK196618 JFL196618:JFO196618 IVP196618:IVS196618 ILT196618:ILW196618 IBX196618:ICA196618 HSB196618:HSE196618 HIF196618:HII196618 GYJ196618:GYM196618 GON196618:GOQ196618 GER196618:GEU196618 FUV196618:FUY196618 FKZ196618:FLC196618 FBD196618:FBG196618 ERH196618:ERK196618 EHL196618:EHO196618 DXP196618:DXS196618 DNT196618:DNW196618 DDX196618:DEA196618 CUB196618:CUE196618 CKF196618:CKI196618 CAJ196618:CAM196618 BQN196618:BQQ196618 BGR196618:BGU196618 AWV196618:AWY196618 AMZ196618:ANC196618 ADD196618:ADG196618 TH196618:TK196618 JL196618:JO196618 P196618:S196618 WVX131082:WWA131082 WMB131082:WME131082 WCF131082:WCI131082 VSJ131082:VSM131082 VIN131082:VIQ131082 UYR131082:UYU131082 UOV131082:UOY131082 UEZ131082:UFC131082 TVD131082:TVG131082 TLH131082:TLK131082 TBL131082:TBO131082 SRP131082:SRS131082 SHT131082:SHW131082 RXX131082:RYA131082 ROB131082:ROE131082 REF131082:REI131082 QUJ131082:QUM131082 QKN131082:QKQ131082 QAR131082:QAU131082 PQV131082:PQY131082 PGZ131082:PHC131082 OXD131082:OXG131082 ONH131082:ONK131082 ODL131082:ODO131082 NTP131082:NTS131082 NJT131082:NJW131082 MZX131082:NAA131082 MQB131082:MQE131082 MGF131082:MGI131082 LWJ131082:LWM131082 LMN131082:LMQ131082 LCR131082:LCU131082 KSV131082:KSY131082 KIZ131082:KJC131082 JZD131082:JZG131082 JPH131082:JPK131082 JFL131082:JFO131082 IVP131082:IVS131082 ILT131082:ILW131082 IBX131082:ICA131082 HSB131082:HSE131082 HIF131082:HII131082 GYJ131082:GYM131082 GON131082:GOQ131082 GER131082:GEU131082 FUV131082:FUY131082 FKZ131082:FLC131082 FBD131082:FBG131082 ERH131082:ERK131082 EHL131082:EHO131082 DXP131082:DXS131082 DNT131082:DNW131082 DDX131082:DEA131082 CUB131082:CUE131082 CKF131082:CKI131082 CAJ131082:CAM131082 BQN131082:BQQ131082 BGR131082:BGU131082 AWV131082:AWY131082 AMZ131082:ANC131082 ADD131082:ADG131082 TH131082:TK131082 JL131082:JO131082 P131082:S131082 WVX65546:WWA65546 WMB65546:WME65546 WCF65546:WCI65546 VSJ65546:VSM65546 VIN65546:VIQ65546 UYR65546:UYU65546 UOV65546:UOY65546 UEZ65546:UFC65546 TVD65546:TVG65546 TLH65546:TLK65546 TBL65546:TBO65546 SRP65546:SRS65546 SHT65546:SHW65546 RXX65546:RYA65546 ROB65546:ROE65546 REF65546:REI65546 QUJ65546:QUM65546 QKN65546:QKQ65546 QAR65546:QAU65546 PQV65546:PQY65546 PGZ65546:PHC65546 OXD65546:OXG65546 ONH65546:ONK65546 ODL65546:ODO65546 NTP65546:NTS65546 NJT65546:NJW65546 MZX65546:NAA65546 MQB65546:MQE65546 MGF65546:MGI65546 LWJ65546:LWM65546 LMN65546:LMQ65546 LCR65546:LCU65546 KSV65546:KSY65546 KIZ65546:KJC65546 JZD65546:JZG65546 JPH65546:JPK65546 JFL65546:JFO65546 IVP65546:IVS65546 ILT65546:ILW65546 IBX65546:ICA65546 HSB65546:HSE65546 HIF65546:HII65546 GYJ65546:GYM65546 GON65546:GOQ65546 GER65546:GEU65546 FUV65546:FUY65546 FKZ65546:FLC65546 FBD65546:FBG65546 ERH65546:ERK65546 EHL65546:EHO65546 DXP65546:DXS65546 DNT65546:DNW65546 DDX65546:DEA65546 CUB65546:CUE65546 CKF65546:CKI65546 CAJ65546:CAM65546 BQN65546:BQQ65546 BGR65546:BGU65546 AWV65546:AWY65546 AMZ65546:ANC65546 ADD65546:ADG65546 TH65546:TK65546 JL65546:JO65546 P65546:S65546 WVX10:WWA10 WMB10:WME10 WCF10:WCI10 VSJ10:VSM10 VIN10:VIQ10 UYR10:UYU10 UOV10:UOY10 UEZ10:UFC10 TVD10:TVG10 TLH10:TLK10 TBL10:TBO10 SRP10:SRS10 SHT10:SHW10 RXX10:RYA10 ROB10:ROE10 REF10:REI10 QUJ10:QUM10 QKN10:QKQ10 QAR10:QAU10 PQV10:PQY10 PGZ10:PHC10 OXD10:OXG10 ONH10:ONK10 ODL10:ODO10 NTP10:NTS10 NJT10:NJW10 MZX10:NAA10 MQB10:MQE10 MGF10:MGI10 LWJ10:LWM10 LMN10:LMQ10 LCR10:LCU10 KSV10:KSY10 KIZ10:KJC10 JZD10:JZG10 JPH10:JPK10 JFL10:JFO10 IVP10:IVS10 ILT10:ILW10 IBX10:ICA10 HSB10:HSE10 HIF10:HII10 GYJ10:GYM10 GON10:GOQ10 GER10:GEU10 FUV10:FUY10 FKZ10:FLC10 FBD10:FBG10 ERH10:ERK10 EHL10:EHO10 DXP10:DXS10 DNT10:DNW10 DDX10:DEA10 CUB10:CUE10 CKF10:CKI10 CAJ10:CAM10 BQN10:BQQ10 BGR10:BGU10 AWV10:AWY10 AMZ10:ANC10 ADD10:ADG10 TH10:TK10 JL10:JO10 P10:S10 WVR983050:WVU983050 WLV983050:WLY983050 WBZ983050:WCC983050 VSD983050:VSG983050 VIH983050:VIK983050 UYL983050:UYO983050 UOP983050:UOS983050 UET983050:UEW983050 TUX983050:TVA983050 TLB983050:TLE983050 TBF983050:TBI983050 SRJ983050:SRM983050 SHN983050:SHQ983050 RXR983050:RXU983050 RNV983050:RNY983050 RDZ983050:REC983050 QUD983050:QUG983050 QKH983050:QKK983050 QAL983050:QAO983050 PQP983050:PQS983050 PGT983050:PGW983050 OWX983050:OXA983050 ONB983050:ONE983050 ODF983050:ODI983050 NTJ983050:NTM983050 NJN983050:NJQ983050 MZR983050:MZU983050 MPV983050:MPY983050 MFZ983050:MGC983050 LWD983050:LWG983050 LMH983050:LMK983050 LCL983050:LCO983050 KSP983050:KSS983050 KIT983050:KIW983050 JYX983050:JZA983050 JPB983050:JPE983050 JFF983050:JFI983050 IVJ983050:IVM983050 ILN983050:ILQ983050 IBR983050:IBU983050 HRV983050:HRY983050 HHZ983050:HIC983050 GYD983050:GYG983050 GOH983050:GOK983050 GEL983050:GEO983050 FUP983050:FUS983050 FKT983050:FKW983050 FAX983050:FBA983050 ERB983050:ERE983050 EHF983050:EHI983050 DXJ983050:DXM983050 DNN983050:DNQ983050 DDR983050:DDU983050 CTV983050:CTY983050 CJZ983050:CKC983050 CAD983050:CAG983050 BQH983050:BQK983050 BGL983050:BGO983050 AWP983050:AWS983050 AMT983050:AMW983050 ACX983050:ADA983050 TB983050:TE983050 JF983050:JI983050 J983050:M983050 WVR917514:WVU917514 WLV917514:WLY917514 WBZ917514:WCC917514 VSD917514:VSG917514 VIH917514:VIK917514 UYL917514:UYO917514 UOP917514:UOS917514 UET917514:UEW917514 TUX917514:TVA917514 TLB917514:TLE917514 TBF917514:TBI917514 SRJ917514:SRM917514 SHN917514:SHQ917514 RXR917514:RXU917514 RNV917514:RNY917514 RDZ917514:REC917514 QUD917514:QUG917514 QKH917514:QKK917514 QAL917514:QAO917514 PQP917514:PQS917514 PGT917514:PGW917514 OWX917514:OXA917514 ONB917514:ONE917514 ODF917514:ODI917514 NTJ917514:NTM917514 NJN917514:NJQ917514 MZR917514:MZU917514 MPV917514:MPY917514 MFZ917514:MGC917514 LWD917514:LWG917514 LMH917514:LMK917514 LCL917514:LCO917514 KSP917514:KSS917514 KIT917514:KIW917514 JYX917514:JZA917514 JPB917514:JPE917514 JFF917514:JFI917514 IVJ917514:IVM917514 ILN917514:ILQ917514 IBR917514:IBU917514 HRV917514:HRY917514 HHZ917514:HIC917514 GYD917514:GYG917514 GOH917514:GOK917514 GEL917514:GEO917514 FUP917514:FUS917514 FKT917514:FKW917514 FAX917514:FBA917514 ERB917514:ERE917514 EHF917514:EHI917514 DXJ917514:DXM917514 DNN917514:DNQ917514 DDR917514:DDU917514 CTV917514:CTY917514 CJZ917514:CKC917514 CAD917514:CAG917514 BQH917514:BQK917514 BGL917514:BGO917514 AWP917514:AWS917514 AMT917514:AMW917514 ACX917514:ADA917514 TB917514:TE917514 JF917514:JI917514 J917514:M917514 WVR851978:WVU851978 WLV851978:WLY851978 WBZ851978:WCC851978 VSD851978:VSG851978 VIH851978:VIK851978 UYL851978:UYO851978 UOP851978:UOS851978 UET851978:UEW851978 TUX851978:TVA851978 TLB851978:TLE851978 TBF851978:TBI851978 SRJ851978:SRM851978 SHN851978:SHQ851978 RXR851978:RXU851978 RNV851978:RNY851978 RDZ851978:REC851978 QUD851978:QUG851978 QKH851978:QKK851978 QAL851978:QAO851978 PQP851978:PQS851978 PGT851978:PGW851978 OWX851978:OXA851978 ONB851978:ONE851978 ODF851978:ODI851978 NTJ851978:NTM851978 NJN851978:NJQ851978 MZR851978:MZU851978 MPV851978:MPY851978 MFZ851978:MGC851978 LWD851978:LWG851978 LMH851978:LMK851978 LCL851978:LCO851978 KSP851978:KSS851978 KIT851978:KIW851978 JYX851978:JZA851978 JPB851978:JPE851978 JFF851978:JFI851978 IVJ851978:IVM851978 ILN851978:ILQ851978 IBR851978:IBU851978 HRV851978:HRY851978 HHZ851978:HIC851978 GYD851978:GYG851978 GOH851978:GOK851978 GEL851978:GEO851978 FUP851978:FUS851978 FKT851978:FKW851978 FAX851978:FBA851978 ERB851978:ERE851978 EHF851978:EHI851978 DXJ851978:DXM851978 DNN851978:DNQ851978 DDR851978:DDU851978 CTV851978:CTY851978 CJZ851978:CKC851978 CAD851978:CAG851978 BQH851978:BQK851978 BGL851978:BGO851978 AWP851978:AWS851978 AMT851978:AMW851978 ACX851978:ADA851978 TB851978:TE851978 JF851978:JI851978 J851978:M851978 WVR786442:WVU786442 WLV786442:WLY786442 WBZ786442:WCC786442 VSD786442:VSG786442 VIH786442:VIK786442 UYL786442:UYO786442 UOP786442:UOS786442 UET786442:UEW786442 TUX786442:TVA786442 TLB786442:TLE786442 TBF786442:TBI786442 SRJ786442:SRM786442 SHN786442:SHQ786442 RXR786442:RXU786442 RNV786442:RNY786442 RDZ786442:REC786442 QUD786442:QUG786442 QKH786442:QKK786442 QAL786442:QAO786442 PQP786442:PQS786442 PGT786442:PGW786442 OWX786442:OXA786442 ONB786442:ONE786442 ODF786442:ODI786442 NTJ786442:NTM786442 NJN786442:NJQ786442 MZR786442:MZU786442 MPV786442:MPY786442 MFZ786442:MGC786442 LWD786442:LWG786442 LMH786442:LMK786442 LCL786442:LCO786442 KSP786442:KSS786442 KIT786442:KIW786442 JYX786442:JZA786442 JPB786442:JPE786442 JFF786442:JFI786442 IVJ786442:IVM786442 ILN786442:ILQ786442 IBR786442:IBU786442 HRV786442:HRY786442 HHZ786442:HIC786442 GYD786442:GYG786442 GOH786442:GOK786442 GEL786442:GEO786442 FUP786442:FUS786442 FKT786442:FKW786442 FAX786442:FBA786442 ERB786442:ERE786442 EHF786442:EHI786442 DXJ786442:DXM786442 DNN786442:DNQ786442 DDR786442:DDU786442 CTV786442:CTY786442 CJZ786442:CKC786442 CAD786442:CAG786442 BQH786442:BQK786442 BGL786442:BGO786442 AWP786442:AWS786442 AMT786442:AMW786442 ACX786442:ADA786442 TB786442:TE786442 JF786442:JI786442 J786442:M786442 WVR720906:WVU720906 WLV720906:WLY720906 WBZ720906:WCC720906 VSD720906:VSG720906 VIH720906:VIK720906 UYL720906:UYO720906 UOP720906:UOS720906 UET720906:UEW720906 TUX720906:TVA720906 TLB720906:TLE720906 TBF720906:TBI720906 SRJ720906:SRM720906 SHN720906:SHQ720906 RXR720906:RXU720906 RNV720906:RNY720906 RDZ720906:REC720906 QUD720906:QUG720906 QKH720906:QKK720906 QAL720906:QAO720906 PQP720906:PQS720906 PGT720906:PGW720906 OWX720906:OXA720906 ONB720906:ONE720906 ODF720906:ODI720906 NTJ720906:NTM720906 NJN720906:NJQ720906 MZR720906:MZU720906 MPV720906:MPY720906 MFZ720906:MGC720906 LWD720906:LWG720906 LMH720906:LMK720906 LCL720906:LCO720906 KSP720906:KSS720906 KIT720906:KIW720906 JYX720906:JZA720906 JPB720906:JPE720906 JFF720906:JFI720906 IVJ720906:IVM720906 ILN720906:ILQ720906 IBR720906:IBU720906 HRV720906:HRY720906 HHZ720906:HIC720906 GYD720906:GYG720906 GOH720906:GOK720906 GEL720906:GEO720906 FUP720906:FUS720906 FKT720906:FKW720906 FAX720906:FBA720906 ERB720906:ERE720906 EHF720906:EHI720906 DXJ720906:DXM720906 DNN720906:DNQ720906 DDR720906:DDU720906 CTV720906:CTY720906 CJZ720906:CKC720906 CAD720906:CAG720906 BQH720906:BQK720906 BGL720906:BGO720906 AWP720906:AWS720906 AMT720906:AMW720906 ACX720906:ADA720906 TB720906:TE720906 JF720906:JI720906 J720906:M720906 WVR655370:WVU655370 WLV655370:WLY655370 WBZ655370:WCC655370 VSD655370:VSG655370 VIH655370:VIK655370 UYL655370:UYO655370 UOP655370:UOS655370 UET655370:UEW655370 TUX655370:TVA655370 TLB655370:TLE655370 TBF655370:TBI655370 SRJ655370:SRM655370 SHN655370:SHQ655370 RXR655370:RXU655370 RNV655370:RNY655370 RDZ655370:REC655370 QUD655370:QUG655370 QKH655370:QKK655370 QAL655370:QAO655370 PQP655370:PQS655370 PGT655370:PGW655370 OWX655370:OXA655370 ONB655370:ONE655370 ODF655370:ODI655370 NTJ655370:NTM655370 NJN655370:NJQ655370 MZR655370:MZU655370 MPV655370:MPY655370 MFZ655370:MGC655370 LWD655370:LWG655370 LMH655370:LMK655370 LCL655370:LCO655370 KSP655370:KSS655370 KIT655370:KIW655370 JYX655370:JZA655370 JPB655370:JPE655370 JFF655370:JFI655370 IVJ655370:IVM655370 ILN655370:ILQ655370 IBR655370:IBU655370 HRV655370:HRY655370 HHZ655370:HIC655370 GYD655370:GYG655370 GOH655370:GOK655370 GEL655370:GEO655370 FUP655370:FUS655370 FKT655370:FKW655370 FAX655370:FBA655370 ERB655370:ERE655370 EHF655370:EHI655370 DXJ655370:DXM655370 DNN655370:DNQ655370 DDR655370:DDU655370 CTV655370:CTY655370 CJZ655370:CKC655370 CAD655370:CAG655370 BQH655370:BQK655370 BGL655370:BGO655370 AWP655370:AWS655370 AMT655370:AMW655370 ACX655370:ADA655370 TB655370:TE655370 JF655370:JI655370 J655370:M655370 WVR589834:WVU589834 WLV589834:WLY589834 WBZ589834:WCC589834 VSD589834:VSG589834 VIH589834:VIK589834 UYL589834:UYO589834 UOP589834:UOS589834 UET589834:UEW589834 TUX589834:TVA589834 TLB589834:TLE589834 TBF589834:TBI589834 SRJ589834:SRM589834 SHN589834:SHQ589834 RXR589834:RXU589834 RNV589834:RNY589834 RDZ589834:REC589834 QUD589834:QUG589834 QKH589834:QKK589834 QAL589834:QAO589834 PQP589834:PQS589834 PGT589834:PGW589834 OWX589834:OXA589834 ONB589834:ONE589834 ODF589834:ODI589834 NTJ589834:NTM589834 NJN589834:NJQ589834 MZR589834:MZU589834 MPV589834:MPY589834 MFZ589834:MGC589834 LWD589834:LWG589834 LMH589834:LMK589834 LCL589834:LCO589834 KSP589834:KSS589834 KIT589834:KIW589834 JYX589834:JZA589834 JPB589834:JPE589834 JFF589834:JFI589834 IVJ589834:IVM589834 ILN589834:ILQ589834 IBR589834:IBU589834 HRV589834:HRY589834 HHZ589834:HIC589834 GYD589834:GYG589834 GOH589834:GOK589834 GEL589834:GEO589834 FUP589834:FUS589834 FKT589834:FKW589834 FAX589834:FBA589834 ERB589834:ERE589834 EHF589834:EHI589834 DXJ589834:DXM589834 DNN589834:DNQ589834 DDR589834:DDU589834 CTV589834:CTY589834 CJZ589834:CKC589834 CAD589834:CAG589834 BQH589834:BQK589834 BGL589834:BGO589834 AWP589834:AWS589834 AMT589834:AMW589834 ACX589834:ADA589834 TB589834:TE589834 JF589834:JI589834 J589834:M589834 WVR524298:WVU524298 WLV524298:WLY524298 WBZ524298:WCC524298 VSD524298:VSG524298 VIH524298:VIK524298 UYL524298:UYO524298 UOP524298:UOS524298 UET524298:UEW524298 TUX524298:TVA524298 TLB524298:TLE524298 TBF524298:TBI524298 SRJ524298:SRM524298 SHN524298:SHQ524298 RXR524298:RXU524298 RNV524298:RNY524298 RDZ524298:REC524298 QUD524298:QUG524298 QKH524298:QKK524298 QAL524298:QAO524298 PQP524298:PQS524298 PGT524298:PGW524298 OWX524298:OXA524298 ONB524298:ONE524298 ODF524298:ODI524298 NTJ524298:NTM524298 NJN524298:NJQ524298 MZR524298:MZU524298 MPV524298:MPY524298 MFZ524298:MGC524298 LWD524298:LWG524298 LMH524298:LMK524298 LCL524298:LCO524298 KSP524298:KSS524298 KIT524298:KIW524298 JYX524298:JZA524298 JPB524298:JPE524298 JFF524298:JFI524298 IVJ524298:IVM524298 ILN524298:ILQ524298 IBR524298:IBU524298 HRV524298:HRY524298 HHZ524298:HIC524298 GYD524298:GYG524298 GOH524298:GOK524298 GEL524298:GEO524298 FUP524298:FUS524298 FKT524298:FKW524298 FAX524298:FBA524298 ERB524298:ERE524298 EHF524298:EHI524298 DXJ524298:DXM524298 DNN524298:DNQ524298 DDR524298:DDU524298 CTV524298:CTY524298 CJZ524298:CKC524298 CAD524298:CAG524298 BQH524298:BQK524298 BGL524298:BGO524298 AWP524298:AWS524298 AMT524298:AMW524298 ACX524298:ADA524298 TB524298:TE524298 JF524298:JI524298 J524298:M524298 WVR458762:WVU458762 WLV458762:WLY458762 WBZ458762:WCC458762 VSD458762:VSG458762 VIH458762:VIK458762 UYL458762:UYO458762 UOP458762:UOS458762 UET458762:UEW458762 TUX458762:TVA458762 TLB458762:TLE458762 TBF458762:TBI458762 SRJ458762:SRM458762 SHN458762:SHQ458762 RXR458762:RXU458762 RNV458762:RNY458762 RDZ458762:REC458762 QUD458762:QUG458762 QKH458762:QKK458762 QAL458762:QAO458762 PQP458762:PQS458762 PGT458762:PGW458762 OWX458762:OXA458762 ONB458762:ONE458762 ODF458762:ODI458762 NTJ458762:NTM458762 NJN458762:NJQ458762 MZR458762:MZU458762 MPV458762:MPY458762 MFZ458762:MGC458762 LWD458762:LWG458762 LMH458762:LMK458762 LCL458762:LCO458762 KSP458762:KSS458762 KIT458762:KIW458762 JYX458762:JZA458762 JPB458762:JPE458762 JFF458762:JFI458762 IVJ458762:IVM458762 ILN458762:ILQ458762 IBR458762:IBU458762 HRV458762:HRY458762 HHZ458762:HIC458762 GYD458762:GYG458762 GOH458762:GOK458762 GEL458762:GEO458762 FUP458762:FUS458762 FKT458762:FKW458762 FAX458762:FBA458762 ERB458762:ERE458762 EHF458762:EHI458762 DXJ458762:DXM458762 DNN458762:DNQ458762 DDR458762:DDU458762 CTV458762:CTY458762 CJZ458762:CKC458762 CAD458762:CAG458762 BQH458762:BQK458762 BGL458762:BGO458762 AWP458762:AWS458762 AMT458762:AMW458762 ACX458762:ADA458762 TB458762:TE458762 JF458762:JI458762 J458762:M458762 WVR393226:WVU393226 WLV393226:WLY393226 WBZ393226:WCC393226 VSD393226:VSG393226 VIH393226:VIK393226 UYL393226:UYO393226 UOP393226:UOS393226 UET393226:UEW393226 TUX393226:TVA393226 TLB393226:TLE393226 TBF393226:TBI393226 SRJ393226:SRM393226 SHN393226:SHQ393226 RXR393226:RXU393226 RNV393226:RNY393226 RDZ393226:REC393226 QUD393226:QUG393226 QKH393226:QKK393226 QAL393226:QAO393226 PQP393226:PQS393226 PGT393226:PGW393226 OWX393226:OXA393226 ONB393226:ONE393226 ODF393226:ODI393226 NTJ393226:NTM393226 NJN393226:NJQ393226 MZR393226:MZU393226 MPV393226:MPY393226 MFZ393226:MGC393226 LWD393226:LWG393226 LMH393226:LMK393226 LCL393226:LCO393226 KSP393226:KSS393226 KIT393226:KIW393226 JYX393226:JZA393226 JPB393226:JPE393226 JFF393226:JFI393226 IVJ393226:IVM393226 ILN393226:ILQ393226 IBR393226:IBU393226 HRV393226:HRY393226 HHZ393226:HIC393226 GYD393226:GYG393226 GOH393226:GOK393226 GEL393226:GEO393226 FUP393226:FUS393226 FKT393226:FKW393226 FAX393226:FBA393226 ERB393226:ERE393226 EHF393226:EHI393226 DXJ393226:DXM393226 DNN393226:DNQ393226 DDR393226:DDU393226 CTV393226:CTY393226 CJZ393226:CKC393226 CAD393226:CAG393226 BQH393226:BQK393226 BGL393226:BGO393226 AWP393226:AWS393226 AMT393226:AMW393226 ACX393226:ADA393226 TB393226:TE393226 JF393226:JI393226 J393226:M393226 WVR327690:WVU327690 WLV327690:WLY327690 WBZ327690:WCC327690 VSD327690:VSG327690 VIH327690:VIK327690 UYL327690:UYO327690 UOP327690:UOS327690 UET327690:UEW327690 TUX327690:TVA327690 TLB327690:TLE327690 TBF327690:TBI327690 SRJ327690:SRM327690 SHN327690:SHQ327690 RXR327690:RXU327690 RNV327690:RNY327690 RDZ327690:REC327690 QUD327690:QUG327690 QKH327690:QKK327690 QAL327690:QAO327690 PQP327690:PQS327690 PGT327690:PGW327690 OWX327690:OXA327690 ONB327690:ONE327690 ODF327690:ODI327690 NTJ327690:NTM327690 NJN327690:NJQ327690 MZR327690:MZU327690 MPV327690:MPY327690 MFZ327690:MGC327690 LWD327690:LWG327690 LMH327690:LMK327690 LCL327690:LCO327690 KSP327690:KSS327690 KIT327690:KIW327690 JYX327690:JZA327690 JPB327690:JPE327690 JFF327690:JFI327690 IVJ327690:IVM327690 ILN327690:ILQ327690 IBR327690:IBU327690 HRV327690:HRY327690 HHZ327690:HIC327690 GYD327690:GYG327690 GOH327690:GOK327690 GEL327690:GEO327690 FUP327690:FUS327690 FKT327690:FKW327690 FAX327690:FBA327690 ERB327690:ERE327690 EHF327690:EHI327690 DXJ327690:DXM327690 DNN327690:DNQ327690 DDR327690:DDU327690 CTV327690:CTY327690 CJZ327690:CKC327690 CAD327690:CAG327690 BQH327690:BQK327690 BGL327690:BGO327690 AWP327690:AWS327690 AMT327690:AMW327690 ACX327690:ADA327690 TB327690:TE327690 JF327690:JI327690 J327690:M327690 WVR262154:WVU262154 WLV262154:WLY262154 WBZ262154:WCC262154 VSD262154:VSG262154 VIH262154:VIK262154 UYL262154:UYO262154 UOP262154:UOS262154 UET262154:UEW262154 TUX262154:TVA262154 TLB262154:TLE262154 TBF262154:TBI262154 SRJ262154:SRM262154 SHN262154:SHQ262154 RXR262154:RXU262154 RNV262154:RNY262154 RDZ262154:REC262154 QUD262154:QUG262154 QKH262154:QKK262154 QAL262154:QAO262154 PQP262154:PQS262154 PGT262154:PGW262154 OWX262154:OXA262154 ONB262154:ONE262154 ODF262154:ODI262154 NTJ262154:NTM262154 NJN262154:NJQ262154 MZR262154:MZU262154 MPV262154:MPY262154 MFZ262154:MGC262154 LWD262154:LWG262154 LMH262154:LMK262154 LCL262154:LCO262154 KSP262154:KSS262154 KIT262154:KIW262154 JYX262154:JZA262154 JPB262154:JPE262154 JFF262154:JFI262154 IVJ262154:IVM262154 ILN262154:ILQ262154 IBR262154:IBU262154 HRV262154:HRY262154 HHZ262154:HIC262154 GYD262154:GYG262154 GOH262154:GOK262154 GEL262154:GEO262154 FUP262154:FUS262154 FKT262154:FKW262154 FAX262154:FBA262154 ERB262154:ERE262154 EHF262154:EHI262154 DXJ262154:DXM262154 DNN262154:DNQ262154 DDR262154:DDU262154 CTV262154:CTY262154 CJZ262154:CKC262154 CAD262154:CAG262154 BQH262154:BQK262154 BGL262154:BGO262154 AWP262154:AWS262154 AMT262154:AMW262154 ACX262154:ADA262154 TB262154:TE262154 JF262154:JI262154 J262154:M262154 WVR196618:WVU196618 WLV196618:WLY196618 WBZ196618:WCC196618 VSD196618:VSG196618 VIH196618:VIK196618 UYL196618:UYO196618 UOP196618:UOS196618 UET196618:UEW196618 TUX196618:TVA196618 TLB196618:TLE196618 TBF196618:TBI196618 SRJ196618:SRM196618 SHN196618:SHQ196618 RXR196618:RXU196618 RNV196618:RNY196618 RDZ196618:REC196618 QUD196618:QUG196618 QKH196618:QKK196618 QAL196618:QAO196618 PQP196618:PQS196618 PGT196618:PGW196618 OWX196618:OXA196618 ONB196618:ONE196618 ODF196618:ODI196618 NTJ196618:NTM196618 NJN196618:NJQ196618 MZR196618:MZU196618 MPV196618:MPY196618 MFZ196618:MGC196618 LWD196618:LWG196618 LMH196618:LMK196618 LCL196618:LCO196618 KSP196618:KSS196618 KIT196618:KIW196618 JYX196618:JZA196618 JPB196618:JPE196618 JFF196618:JFI196618 IVJ196618:IVM196618 ILN196618:ILQ196618 IBR196618:IBU196618 HRV196618:HRY196618 HHZ196618:HIC196618 GYD196618:GYG196618 GOH196618:GOK196618 GEL196618:GEO196618 FUP196618:FUS196618 FKT196618:FKW196618 FAX196618:FBA196618 ERB196618:ERE196618 EHF196618:EHI196618 DXJ196618:DXM196618 DNN196618:DNQ196618 DDR196618:DDU196618 CTV196618:CTY196618 CJZ196618:CKC196618 CAD196618:CAG196618 BQH196618:BQK196618 BGL196618:BGO196618 AWP196618:AWS196618 AMT196618:AMW196618 ACX196618:ADA196618 TB196618:TE196618 JF196618:JI196618 J196618:M196618 WVR131082:WVU131082 WLV131082:WLY131082 WBZ131082:WCC131082 VSD131082:VSG131082 VIH131082:VIK131082 UYL131082:UYO131082 UOP131082:UOS131082 UET131082:UEW131082 TUX131082:TVA131082 TLB131082:TLE131082 TBF131082:TBI131082 SRJ131082:SRM131082 SHN131082:SHQ131082 RXR131082:RXU131082 RNV131082:RNY131082 RDZ131082:REC131082 QUD131082:QUG131082 QKH131082:QKK131082 QAL131082:QAO131082 PQP131082:PQS131082 PGT131082:PGW131082 OWX131082:OXA131082 ONB131082:ONE131082 ODF131082:ODI131082 NTJ131082:NTM131082 NJN131082:NJQ131082 MZR131082:MZU131082 MPV131082:MPY131082 MFZ131082:MGC131082 LWD131082:LWG131082 LMH131082:LMK131082 LCL131082:LCO131082 KSP131082:KSS131082 KIT131082:KIW131082 JYX131082:JZA131082 JPB131082:JPE131082 JFF131082:JFI131082 IVJ131082:IVM131082 ILN131082:ILQ131082 IBR131082:IBU131082 HRV131082:HRY131082 HHZ131082:HIC131082 GYD131082:GYG131082 GOH131082:GOK131082 GEL131082:GEO131082 FUP131082:FUS131082 FKT131082:FKW131082 FAX131082:FBA131082 ERB131082:ERE131082 EHF131082:EHI131082 DXJ131082:DXM131082 DNN131082:DNQ131082 DDR131082:DDU131082 CTV131082:CTY131082 CJZ131082:CKC131082 CAD131082:CAG131082 BQH131082:BQK131082 BGL131082:BGO131082 AWP131082:AWS131082 AMT131082:AMW131082 ACX131082:ADA131082 TB131082:TE131082 JF131082:JI131082 J131082:M131082 WVR65546:WVU65546 WLV65546:WLY65546 WBZ65546:WCC65546 VSD65546:VSG65546 VIH65546:VIK65546 UYL65546:UYO65546 UOP65546:UOS65546 UET65546:UEW65546 TUX65546:TVA65546 TLB65546:TLE65546 TBF65546:TBI65546 SRJ65546:SRM65546 SHN65546:SHQ65546 RXR65546:RXU65546 RNV65546:RNY65546 RDZ65546:REC65546 QUD65546:QUG65546 QKH65546:QKK65546 QAL65546:QAO65546 PQP65546:PQS65546 PGT65546:PGW65546 OWX65546:OXA65546 ONB65546:ONE65546 ODF65546:ODI65546 NTJ65546:NTM65546 NJN65546:NJQ65546 MZR65546:MZU65546 MPV65546:MPY65546 MFZ65546:MGC65546 LWD65546:LWG65546 LMH65546:LMK65546 LCL65546:LCO65546 KSP65546:KSS65546 KIT65546:KIW65546 JYX65546:JZA65546 JPB65546:JPE65546 JFF65546:JFI65546 IVJ65546:IVM65546 ILN65546:ILQ65546 IBR65546:IBU65546 HRV65546:HRY65546 HHZ65546:HIC65546 GYD65546:GYG65546 GOH65546:GOK65546 GEL65546:GEO65546 FUP65546:FUS65546 FKT65546:FKW65546 FAX65546:FBA65546 ERB65546:ERE65546 EHF65546:EHI65546 DXJ65546:DXM65546 DNN65546:DNQ65546 DDR65546:DDU65546 CTV65546:CTY65546 CJZ65546:CKC65546 CAD65546:CAG65546 BQH65546:BQK65546 BGL65546:BGO65546 AWP65546:AWS65546 AMT65546:AMW65546 ACX65546:ADA65546 TB65546:TE65546 JF65546:JI65546 J65546:M65546 WVR10:WVU10 WLV10:WLY10 WBZ10:WCC10 VSD10:VSG10 VIH10:VIK10 UYL10:UYO10 UOP10:UOS10 UET10:UEW10 TUX10:TVA10 TLB10:TLE10 TBF10:TBI10 SRJ10:SRM10 SHN10:SHQ10 RXR10:RXU10 RNV10:RNY10 RDZ10:REC10 QUD10:QUG10 QKH10:QKK10 QAL10:QAO10 PQP10:PQS10 PGT10:PGW10 OWX10:OXA10 ONB10:ONE10 ODF10:ODI10 NTJ10:NTM10 NJN10:NJQ10 MZR10:MZU10 MPV10:MPY10 MFZ10:MGC10 LWD10:LWG10 LMH10:LMK10 LCL10:LCO10 KSP10:KSS10 KIT10:KIW10 JYX10:JZA10 JPB10:JPE10 JFF10:JFI10 IVJ10:IVM10 ILN10:ILQ10 IBR10:IBU10 HRV10:HRY10 HHZ10:HIC10 GYD10:GYG10 GOH10:GOK10 GEL10:GEO10 FUP10:FUS10 FKT10:FKW10 FAX10:FBA10 ERB10:ERE10 EHF10:EHI10 DXJ10:DXM10 DNN10:DNQ10 DDR10:DDU10 CTV10:CTY10 CJZ10:CKC10 CAD10:CAG10 BQH10:BQK10 BGL10:BGO10 AWP10:AWS10 AMT10:AMW10 ACX10:ADA10 TB10:TE10 JF10:JI10" xr:uid="{8AD2ABA5-850E-41BC-9F30-6805FF58427F}">
      <formula1>$A$43:$A$62</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D3CD3FD-5B5A-4912-B37F-6FC5E0BEDE91}">
      <formula1>"切上,切捨,四捨五入"</formula1>
    </dataValidation>
    <dataValidation type="list" allowBlank="1" showInputMessage="1" showErrorMessage="1" sqref="WVX983065:WWJ983067 P25:AB27 WMB983065:WMN983067 WCF983065:WCR983067 VSJ983065:VSV983067 VIN983065:VIZ983067 UYR983065:UZD983067 UOV983065:UPH983067 UEZ983065:UFL983067 TVD983065:TVP983067 TLH983065:TLT983067 TBL983065:TBX983067 SRP983065:SSB983067 SHT983065:SIF983067 RXX983065:RYJ983067 ROB983065:RON983067 REF983065:RER983067 QUJ983065:QUV983067 QKN983065:QKZ983067 QAR983065:QBD983067 PQV983065:PRH983067 PGZ983065:PHL983067 OXD983065:OXP983067 ONH983065:ONT983067 ODL983065:ODX983067 NTP983065:NUB983067 NJT983065:NKF983067 MZX983065:NAJ983067 MQB983065:MQN983067 MGF983065:MGR983067 LWJ983065:LWV983067 LMN983065:LMZ983067 LCR983065:LDD983067 KSV983065:KTH983067 KIZ983065:KJL983067 JZD983065:JZP983067 JPH983065:JPT983067 JFL983065:JFX983067 IVP983065:IWB983067 ILT983065:IMF983067 IBX983065:ICJ983067 HSB983065:HSN983067 HIF983065:HIR983067 GYJ983065:GYV983067 GON983065:GOZ983067 GER983065:GFD983067 FUV983065:FVH983067 FKZ983065:FLL983067 FBD983065:FBP983067 ERH983065:ERT983067 EHL983065:EHX983067 DXP983065:DYB983067 DNT983065:DOF983067 DDX983065:DEJ983067 CUB983065:CUN983067 CKF983065:CKR983067 CAJ983065:CAV983067 BQN983065:BQZ983067 BGR983065:BHD983067 AWV983065:AXH983067 AMZ983065:ANL983067 ADD983065:ADP983067 TH983065:TT983067 JL983065:JX983067 P983065:AB983067 WVX917529:WWJ917531 WMB917529:WMN917531 WCF917529:WCR917531 VSJ917529:VSV917531 VIN917529:VIZ917531 UYR917529:UZD917531 UOV917529:UPH917531 UEZ917529:UFL917531 TVD917529:TVP917531 TLH917529:TLT917531 TBL917529:TBX917531 SRP917529:SSB917531 SHT917529:SIF917531 RXX917529:RYJ917531 ROB917529:RON917531 REF917529:RER917531 QUJ917529:QUV917531 QKN917529:QKZ917531 QAR917529:QBD917531 PQV917529:PRH917531 PGZ917529:PHL917531 OXD917529:OXP917531 ONH917529:ONT917531 ODL917529:ODX917531 NTP917529:NUB917531 NJT917529:NKF917531 MZX917529:NAJ917531 MQB917529:MQN917531 MGF917529:MGR917531 LWJ917529:LWV917531 LMN917529:LMZ917531 LCR917529:LDD917531 KSV917529:KTH917531 KIZ917529:KJL917531 JZD917529:JZP917531 JPH917529:JPT917531 JFL917529:JFX917531 IVP917529:IWB917531 ILT917529:IMF917531 IBX917529:ICJ917531 HSB917529:HSN917531 HIF917529:HIR917531 GYJ917529:GYV917531 GON917529:GOZ917531 GER917529:GFD917531 FUV917529:FVH917531 FKZ917529:FLL917531 FBD917529:FBP917531 ERH917529:ERT917531 EHL917529:EHX917531 DXP917529:DYB917531 DNT917529:DOF917531 DDX917529:DEJ917531 CUB917529:CUN917531 CKF917529:CKR917531 CAJ917529:CAV917531 BQN917529:BQZ917531 BGR917529:BHD917531 AWV917529:AXH917531 AMZ917529:ANL917531 ADD917529:ADP917531 TH917529:TT917531 JL917529:JX917531 P917529:AB917531 WVX851993:WWJ851995 WMB851993:WMN851995 WCF851993:WCR851995 VSJ851993:VSV851995 VIN851993:VIZ851995 UYR851993:UZD851995 UOV851993:UPH851995 UEZ851993:UFL851995 TVD851993:TVP851995 TLH851993:TLT851995 TBL851993:TBX851995 SRP851993:SSB851995 SHT851993:SIF851995 RXX851993:RYJ851995 ROB851993:RON851995 REF851993:RER851995 QUJ851993:QUV851995 QKN851993:QKZ851995 QAR851993:QBD851995 PQV851993:PRH851995 PGZ851993:PHL851995 OXD851993:OXP851995 ONH851993:ONT851995 ODL851993:ODX851995 NTP851993:NUB851995 NJT851993:NKF851995 MZX851993:NAJ851995 MQB851993:MQN851995 MGF851993:MGR851995 LWJ851993:LWV851995 LMN851993:LMZ851995 LCR851993:LDD851995 KSV851993:KTH851995 KIZ851993:KJL851995 JZD851993:JZP851995 JPH851993:JPT851995 JFL851993:JFX851995 IVP851993:IWB851995 ILT851993:IMF851995 IBX851993:ICJ851995 HSB851993:HSN851995 HIF851993:HIR851995 GYJ851993:GYV851995 GON851993:GOZ851995 GER851993:GFD851995 FUV851993:FVH851995 FKZ851993:FLL851995 FBD851993:FBP851995 ERH851993:ERT851995 EHL851993:EHX851995 DXP851993:DYB851995 DNT851993:DOF851995 DDX851993:DEJ851995 CUB851993:CUN851995 CKF851993:CKR851995 CAJ851993:CAV851995 BQN851993:BQZ851995 BGR851993:BHD851995 AWV851993:AXH851995 AMZ851993:ANL851995 ADD851993:ADP851995 TH851993:TT851995 JL851993:JX851995 P851993:AB851995 WVX786457:WWJ786459 WMB786457:WMN786459 WCF786457:WCR786459 VSJ786457:VSV786459 VIN786457:VIZ786459 UYR786457:UZD786459 UOV786457:UPH786459 UEZ786457:UFL786459 TVD786457:TVP786459 TLH786457:TLT786459 TBL786457:TBX786459 SRP786457:SSB786459 SHT786457:SIF786459 RXX786457:RYJ786459 ROB786457:RON786459 REF786457:RER786459 QUJ786457:QUV786459 QKN786457:QKZ786459 QAR786457:QBD786459 PQV786457:PRH786459 PGZ786457:PHL786459 OXD786457:OXP786459 ONH786457:ONT786459 ODL786457:ODX786459 NTP786457:NUB786459 NJT786457:NKF786459 MZX786457:NAJ786459 MQB786457:MQN786459 MGF786457:MGR786459 LWJ786457:LWV786459 LMN786457:LMZ786459 LCR786457:LDD786459 KSV786457:KTH786459 KIZ786457:KJL786459 JZD786457:JZP786459 JPH786457:JPT786459 JFL786457:JFX786459 IVP786457:IWB786459 ILT786457:IMF786459 IBX786457:ICJ786459 HSB786457:HSN786459 HIF786457:HIR786459 GYJ786457:GYV786459 GON786457:GOZ786459 GER786457:GFD786459 FUV786457:FVH786459 FKZ786457:FLL786459 FBD786457:FBP786459 ERH786457:ERT786459 EHL786457:EHX786459 DXP786457:DYB786459 DNT786457:DOF786459 DDX786457:DEJ786459 CUB786457:CUN786459 CKF786457:CKR786459 CAJ786457:CAV786459 BQN786457:BQZ786459 BGR786457:BHD786459 AWV786457:AXH786459 AMZ786457:ANL786459 ADD786457:ADP786459 TH786457:TT786459 JL786457:JX786459 P786457:AB786459 WVX720921:WWJ720923 WMB720921:WMN720923 WCF720921:WCR720923 VSJ720921:VSV720923 VIN720921:VIZ720923 UYR720921:UZD720923 UOV720921:UPH720923 UEZ720921:UFL720923 TVD720921:TVP720923 TLH720921:TLT720923 TBL720921:TBX720923 SRP720921:SSB720923 SHT720921:SIF720923 RXX720921:RYJ720923 ROB720921:RON720923 REF720921:RER720923 QUJ720921:QUV720923 QKN720921:QKZ720923 QAR720921:QBD720923 PQV720921:PRH720923 PGZ720921:PHL720923 OXD720921:OXP720923 ONH720921:ONT720923 ODL720921:ODX720923 NTP720921:NUB720923 NJT720921:NKF720923 MZX720921:NAJ720923 MQB720921:MQN720923 MGF720921:MGR720923 LWJ720921:LWV720923 LMN720921:LMZ720923 LCR720921:LDD720923 KSV720921:KTH720923 KIZ720921:KJL720923 JZD720921:JZP720923 JPH720921:JPT720923 JFL720921:JFX720923 IVP720921:IWB720923 ILT720921:IMF720923 IBX720921:ICJ720923 HSB720921:HSN720923 HIF720921:HIR720923 GYJ720921:GYV720923 GON720921:GOZ720923 GER720921:GFD720923 FUV720921:FVH720923 FKZ720921:FLL720923 FBD720921:FBP720923 ERH720921:ERT720923 EHL720921:EHX720923 DXP720921:DYB720923 DNT720921:DOF720923 DDX720921:DEJ720923 CUB720921:CUN720923 CKF720921:CKR720923 CAJ720921:CAV720923 BQN720921:BQZ720923 BGR720921:BHD720923 AWV720921:AXH720923 AMZ720921:ANL720923 ADD720921:ADP720923 TH720921:TT720923 JL720921:JX720923 P720921:AB720923 WVX655385:WWJ655387 WMB655385:WMN655387 WCF655385:WCR655387 VSJ655385:VSV655387 VIN655385:VIZ655387 UYR655385:UZD655387 UOV655385:UPH655387 UEZ655385:UFL655387 TVD655385:TVP655387 TLH655385:TLT655387 TBL655385:TBX655387 SRP655385:SSB655387 SHT655385:SIF655387 RXX655385:RYJ655387 ROB655385:RON655387 REF655385:RER655387 QUJ655385:QUV655387 QKN655385:QKZ655387 QAR655385:QBD655387 PQV655385:PRH655387 PGZ655385:PHL655387 OXD655385:OXP655387 ONH655385:ONT655387 ODL655385:ODX655387 NTP655385:NUB655387 NJT655385:NKF655387 MZX655385:NAJ655387 MQB655385:MQN655387 MGF655385:MGR655387 LWJ655385:LWV655387 LMN655385:LMZ655387 LCR655385:LDD655387 KSV655385:KTH655387 KIZ655385:KJL655387 JZD655385:JZP655387 JPH655385:JPT655387 JFL655385:JFX655387 IVP655385:IWB655387 ILT655385:IMF655387 IBX655385:ICJ655387 HSB655385:HSN655387 HIF655385:HIR655387 GYJ655385:GYV655387 GON655385:GOZ655387 GER655385:GFD655387 FUV655385:FVH655387 FKZ655385:FLL655387 FBD655385:FBP655387 ERH655385:ERT655387 EHL655385:EHX655387 DXP655385:DYB655387 DNT655385:DOF655387 DDX655385:DEJ655387 CUB655385:CUN655387 CKF655385:CKR655387 CAJ655385:CAV655387 BQN655385:BQZ655387 BGR655385:BHD655387 AWV655385:AXH655387 AMZ655385:ANL655387 ADD655385:ADP655387 TH655385:TT655387 JL655385:JX655387 P655385:AB655387 WVX589849:WWJ589851 WMB589849:WMN589851 WCF589849:WCR589851 VSJ589849:VSV589851 VIN589849:VIZ589851 UYR589849:UZD589851 UOV589849:UPH589851 UEZ589849:UFL589851 TVD589849:TVP589851 TLH589849:TLT589851 TBL589849:TBX589851 SRP589849:SSB589851 SHT589849:SIF589851 RXX589849:RYJ589851 ROB589849:RON589851 REF589849:RER589851 QUJ589849:QUV589851 QKN589849:QKZ589851 QAR589849:QBD589851 PQV589849:PRH589851 PGZ589849:PHL589851 OXD589849:OXP589851 ONH589849:ONT589851 ODL589849:ODX589851 NTP589849:NUB589851 NJT589849:NKF589851 MZX589849:NAJ589851 MQB589849:MQN589851 MGF589849:MGR589851 LWJ589849:LWV589851 LMN589849:LMZ589851 LCR589849:LDD589851 KSV589849:KTH589851 KIZ589849:KJL589851 JZD589849:JZP589851 JPH589849:JPT589851 JFL589849:JFX589851 IVP589849:IWB589851 ILT589849:IMF589851 IBX589849:ICJ589851 HSB589849:HSN589851 HIF589849:HIR589851 GYJ589849:GYV589851 GON589849:GOZ589851 GER589849:GFD589851 FUV589849:FVH589851 FKZ589849:FLL589851 FBD589849:FBP589851 ERH589849:ERT589851 EHL589849:EHX589851 DXP589849:DYB589851 DNT589849:DOF589851 DDX589849:DEJ589851 CUB589849:CUN589851 CKF589849:CKR589851 CAJ589849:CAV589851 BQN589849:BQZ589851 BGR589849:BHD589851 AWV589849:AXH589851 AMZ589849:ANL589851 ADD589849:ADP589851 TH589849:TT589851 JL589849:JX589851 P589849:AB589851 WVX524313:WWJ524315 WMB524313:WMN524315 WCF524313:WCR524315 VSJ524313:VSV524315 VIN524313:VIZ524315 UYR524313:UZD524315 UOV524313:UPH524315 UEZ524313:UFL524315 TVD524313:TVP524315 TLH524313:TLT524315 TBL524313:TBX524315 SRP524313:SSB524315 SHT524313:SIF524315 RXX524313:RYJ524315 ROB524313:RON524315 REF524313:RER524315 QUJ524313:QUV524315 QKN524313:QKZ524315 QAR524313:QBD524315 PQV524313:PRH524315 PGZ524313:PHL524315 OXD524313:OXP524315 ONH524313:ONT524315 ODL524313:ODX524315 NTP524313:NUB524315 NJT524313:NKF524315 MZX524313:NAJ524315 MQB524313:MQN524315 MGF524313:MGR524315 LWJ524313:LWV524315 LMN524313:LMZ524315 LCR524313:LDD524315 KSV524313:KTH524315 KIZ524313:KJL524315 JZD524313:JZP524315 JPH524313:JPT524315 JFL524313:JFX524315 IVP524313:IWB524315 ILT524313:IMF524315 IBX524313:ICJ524315 HSB524313:HSN524315 HIF524313:HIR524315 GYJ524313:GYV524315 GON524313:GOZ524315 GER524313:GFD524315 FUV524313:FVH524315 FKZ524313:FLL524315 FBD524313:FBP524315 ERH524313:ERT524315 EHL524313:EHX524315 DXP524313:DYB524315 DNT524313:DOF524315 DDX524313:DEJ524315 CUB524313:CUN524315 CKF524313:CKR524315 CAJ524313:CAV524315 BQN524313:BQZ524315 BGR524313:BHD524315 AWV524313:AXH524315 AMZ524313:ANL524315 ADD524313:ADP524315 TH524313:TT524315 JL524313:JX524315 P524313:AB524315 WVX458777:WWJ458779 WMB458777:WMN458779 WCF458777:WCR458779 VSJ458777:VSV458779 VIN458777:VIZ458779 UYR458777:UZD458779 UOV458777:UPH458779 UEZ458777:UFL458779 TVD458777:TVP458779 TLH458777:TLT458779 TBL458777:TBX458779 SRP458777:SSB458779 SHT458777:SIF458779 RXX458777:RYJ458779 ROB458777:RON458779 REF458777:RER458779 QUJ458777:QUV458779 QKN458777:QKZ458779 QAR458777:QBD458779 PQV458777:PRH458779 PGZ458777:PHL458779 OXD458777:OXP458779 ONH458777:ONT458779 ODL458777:ODX458779 NTP458777:NUB458779 NJT458777:NKF458779 MZX458777:NAJ458779 MQB458777:MQN458779 MGF458777:MGR458779 LWJ458777:LWV458779 LMN458777:LMZ458779 LCR458777:LDD458779 KSV458777:KTH458779 KIZ458777:KJL458779 JZD458777:JZP458779 JPH458777:JPT458779 JFL458777:JFX458779 IVP458777:IWB458779 ILT458777:IMF458779 IBX458777:ICJ458779 HSB458777:HSN458779 HIF458777:HIR458779 GYJ458777:GYV458779 GON458777:GOZ458779 GER458777:GFD458779 FUV458777:FVH458779 FKZ458777:FLL458779 FBD458777:FBP458779 ERH458777:ERT458779 EHL458777:EHX458779 DXP458777:DYB458779 DNT458777:DOF458779 DDX458777:DEJ458779 CUB458777:CUN458779 CKF458777:CKR458779 CAJ458777:CAV458779 BQN458777:BQZ458779 BGR458777:BHD458779 AWV458777:AXH458779 AMZ458777:ANL458779 ADD458777:ADP458779 TH458777:TT458779 JL458777:JX458779 P458777:AB458779 WVX393241:WWJ393243 WMB393241:WMN393243 WCF393241:WCR393243 VSJ393241:VSV393243 VIN393241:VIZ393243 UYR393241:UZD393243 UOV393241:UPH393243 UEZ393241:UFL393243 TVD393241:TVP393243 TLH393241:TLT393243 TBL393241:TBX393243 SRP393241:SSB393243 SHT393241:SIF393243 RXX393241:RYJ393243 ROB393241:RON393243 REF393241:RER393243 QUJ393241:QUV393243 QKN393241:QKZ393243 QAR393241:QBD393243 PQV393241:PRH393243 PGZ393241:PHL393243 OXD393241:OXP393243 ONH393241:ONT393243 ODL393241:ODX393243 NTP393241:NUB393243 NJT393241:NKF393243 MZX393241:NAJ393243 MQB393241:MQN393243 MGF393241:MGR393243 LWJ393241:LWV393243 LMN393241:LMZ393243 LCR393241:LDD393243 KSV393241:KTH393243 KIZ393241:KJL393243 JZD393241:JZP393243 JPH393241:JPT393243 JFL393241:JFX393243 IVP393241:IWB393243 ILT393241:IMF393243 IBX393241:ICJ393243 HSB393241:HSN393243 HIF393241:HIR393243 GYJ393241:GYV393243 GON393241:GOZ393243 GER393241:GFD393243 FUV393241:FVH393243 FKZ393241:FLL393243 FBD393241:FBP393243 ERH393241:ERT393243 EHL393241:EHX393243 DXP393241:DYB393243 DNT393241:DOF393243 DDX393241:DEJ393243 CUB393241:CUN393243 CKF393241:CKR393243 CAJ393241:CAV393243 BQN393241:BQZ393243 BGR393241:BHD393243 AWV393241:AXH393243 AMZ393241:ANL393243 ADD393241:ADP393243 TH393241:TT393243 JL393241:JX393243 P393241:AB393243 WVX327705:WWJ327707 WMB327705:WMN327707 WCF327705:WCR327707 VSJ327705:VSV327707 VIN327705:VIZ327707 UYR327705:UZD327707 UOV327705:UPH327707 UEZ327705:UFL327707 TVD327705:TVP327707 TLH327705:TLT327707 TBL327705:TBX327707 SRP327705:SSB327707 SHT327705:SIF327707 RXX327705:RYJ327707 ROB327705:RON327707 REF327705:RER327707 QUJ327705:QUV327707 QKN327705:QKZ327707 QAR327705:QBD327707 PQV327705:PRH327707 PGZ327705:PHL327707 OXD327705:OXP327707 ONH327705:ONT327707 ODL327705:ODX327707 NTP327705:NUB327707 NJT327705:NKF327707 MZX327705:NAJ327707 MQB327705:MQN327707 MGF327705:MGR327707 LWJ327705:LWV327707 LMN327705:LMZ327707 LCR327705:LDD327707 KSV327705:KTH327707 KIZ327705:KJL327707 JZD327705:JZP327707 JPH327705:JPT327707 JFL327705:JFX327707 IVP327705:IWB327707 ILT327705:IMF327707 IBX327705:ICJ327707 HSB327705:HSN327707 HIF327705:HIR327707 GYJ327705:GYV327707 GON327705:GOZ327707 GER327705:GFD327707 FUV327705:FVH327707 FKZ327705:FLL327707 FBD327705:FBP327707 ERH327705:ERT327707 EHL327705:EHX327707 DXP327705:DYB327707 DNT327705:DOF327707 DDX327705:DEJ327707 CUB327705:CUN327707 CKF327705:CKR327707 CAJ327705:CAV327707 BQN327705:BQZ327707 BGR327705:BHD327707 AWV327705:AXH327707 AMZ327705:ANL327707 ADD327705:ADP327707 TH327705:TT327707 JL327705:JX327707 P327705:AB327707 WVX262169:WWJ262171 WMB262169:WMN262171 WCF262169:WCR262171 VSJ262169:VSV262171 VIN262169:VIZ262171 UYR262169:UZD262171 UOV262169:UPH262171 UEZ262169:UFL262171 TVD262169:TVP262171 TLH262169:TLT262171 TBL262169:TBX262171 SRP262169:SSB262171 SHT262169:SIF262171 RXX262169:RYJ262171 ROB262169:RON262171 REF262169:RER262171 QUJ262169:QUV262171 QKN262169:QKZ262171 QAR262169:QBD262171 PQV262169:PRH262171 PGZ262169:PHL262171 OXD262169:OXP262171 ONH262169:ONT262171 ODL262169:ODX262171 NTP262169:NUB262171 NJT262169:NKF262171 MZX262169:NAJ262171 MQB262169:MQN262171 MGF262169:MGR262171 LWJ262169:LWV262171 LMN262169:LMZ262171 LCR262169:LDD262171 KSV262169:KTH262171 KIZ262169:KJL262171 JZD262169:JZP262171 JPH262169:JPT262171 JFL262169:JFX262171 IVP262169:IWB262171 ILT262169:IMF262171 IBX262169:ICJ262171 HSB262169:HSN262171 HIF262169:HIR262171 GYJ262169:GYV262171 GON262169:GOZ262171 GER262169:GFD262171 FUV262169:FVH262171 FKZ262169:FLL262171 FBD262169:FBP262171 ERH262169:ERT262171 EHL262169:EHX262171 DXP262169:DYB262171 DNT262169:DOF262171 DDX262169:DEJ262171 CUB262169:CUN262171 CKF262169:CKR262171 CAJ262169:CAV262171 BQN262169:BQZ262171 BGR262169:BHD262171 AWV262169:AXH262171 AMZ262169:ANL262171 ADD262169:ADP262171 TH262169:TT262171 JL262169:JX262171 P262169:AB262171 WVX196633:WWJ196635 WMB196633:WMN196635 WCF196633:WCR196635 VSJ196633:VSV196635 VIN196633:VIZ196635 UYR196633:UZD196635 UOV196633:UPH196635 UEZ196633:UFL196635 TVD196633:TVP196635 TLH196633:TLT196635 TBL196633:TBX196635 SRP196633:SSB196635 SHT196633:SIF196635 RXX196633:RYJ196635 ROB196633:RON196635 REF196633:RER196635 QUJ196633:QUV196635 QKN196633:QKZ196635 QAR196633:QBD196635 PQV196633:PRH196635 PGZ196633:PHL196635 OXD196633:OXP196635 ONH196633:ONT196635 ODL196633:ODX196635 NTP196633:NUB196635 NJT196633:NKF196635 MZX196633:NAJ196635 MQB196633:MQN196635 MGF196633:MGR196635 LWJ196633:LWV196635 LMN196633:LMZ196635 LCR196633:LDD196635 KSV196633:KTH196635 KIZ196633:KJL196635 JZD196633:JZP196635 JPH196633:JPT196635 JFL196633:JFX196635 IVP196633:IWB196635 ILT196633:IMF196635 IBX196633:ICJ196635 HSB196633:HSN196635 HIF196633:HIR196635 GYJ196633:GYV196635 GON196633:GOZ196635 GER196633:GFD196635 FUV196633:FVH196635 FKZ196633:FLL196635 FBD196633:FBP196635 ERH196633:ERT196635 EHL196633:EHX196635 DXP196633:DYB196635 DNT196633:DOF196635 DDX196633:DEJ196635 CUB196633:CUN196635 CKF196633:CKR196635 CAJ196633:CAV196635 BQN196633:BQZ196635 BGR196633:BHD196635 AWV196633:AXH196635 AMZ196633:ANL196635 ADD196633:ADP196635 TH196633:TT196635 JL196633:JX196635 P196633:AB196635 WVX131097:WWJ131099 WMB131097:WMN131099 WCF131097:WCR131099 VSJ131097:VSV131099 VIN131097:VIZ131099 UYR131097:UZD131099 UOV131097:UPH131099 UEZ131097:UFL131099 TVD131097:TVP131099 TLH131097:TLT131099 TBL131097:TBX131099 SRP131097:SSB131099 SHT131097:SIF131099 RXX131097:RYJ131099 ROB131097:RON131099 REF131097:RER131099 QUJ131097:QUV131099 QKN131097:QKZ131099 QAR131097:QBD131099 PQV131097:PRH131099 PGZ131097:PHL131099 OXD131097:OXP131099 ONH131097:ONT131099 ODL131097:ODX131099 NTP131097:NUB131099 NJT131097:NKF131099 MZX131097:NAJ131099 MQB131097:MQN131099 MGF131097:MGR131099 LWJ131097:LWV131099 LMN131097:LMZ131099 LCR131097:LDD131099 KSV131097:KTH131099 KIZ131097:KJL131099 JZD131097:JZP131099 JPH131097:JPT131099 JFL131097:JFX131099 IVP131097:IWB131099 ILT131097:IMF131099 IBX131097:ICJ131099 HSB131097:HSN131099 HIF131097:HIR131099 GYJ131097:GYV131099 GON131097:GOZ131099 GER131097:GFD131099 FUV131097:FVH131099 FKZ131097:FLL131099 FBD131097:FBP131099 ERH131097:ERT131099 EHL131097:EHX131099 DXP131097:DYB131099 DNT131097:DOF131099 DDX131097:DEJ131099 CUB131097:CUN131099 CKF131097:CKR131099 CAJ131097:CAV131099 BQN131097:BQZ131099 BGR131097:BHD131099 AWV131097:AXH131099 AMZ131097:ANL131099 ADD131097:ADP131099 TH131097:TT131099 JL131097:JX131099 P131097:AB131099 WVX65561:WWJ65563 WMB65561:WMN65563 WCF65561:WCR65563 VSJ65561:VSV65563 VIN65561:VIZ65563 UYR65561:UZD65563 UOV65561:UPH65563 UEZ65561:UFL65563 TVD65561:TVP65563 TLH65561:TLT65563 TBL65561:TBX65563 SRP65561:SSB65563 SHT65561:SIF65563 RXX65561:RYJ65563 ROB65561:RON65563 REF65561:RER65563 QUJ65561:QUV65563 QKN65561:QKZ65563 QAR65561:QBD65563 PQV65561:PRH65563 PGZ65561:PHL65563 OXD65561:OXP65563 ONH65561:ONT65563 ODL65561:ODX65563 NTP65561:NUB65563 NJT65561:NKF65563 MZX65561:NAJ65563 MQB65561:MQN65563 MGF65561:MGR65563 LWJ65561:LWV65563 LMN65561:LMZ65563 LCR65561:LDD65563 KSV65561:KTH65563 KIZ65561:KJL65563 JZD65561:JZP65563 JPH65561:JPT65563 JFL65561:JFX65563 IVP65561:IWB65563 ILT65561:IMF65563 IBX65561:ICJ65563 HSB65561:HSN65563 HIF65561:HIR65563 GYJ65561:GYV65563 GON65561:GOZ65563 GER65561:GFD65563 FUV65561:FVH65563 FKZ65561:FLL65563 FBD65561:FBP65563 ERH65561:ERT65563 EHL65561:EHX65563 DXP65561:DYB65563 DNT65561:DOF65563 DDX65561:DEJ65563 CUB65561:CUN65563 CKF65561:CKR65563 CAJ65561:CAV65563 BQN65561:BQZ65563 BGR65561:BHD65563 AWV65561:AXH65563 AMZ65561:ANL65563 ADD65561:ADP65563 TH65561:TT65563 JL65561:JX65563 P65561:AB65563 WVX25:WWJ28 WMB25:WMN28 WCF25:WCR28 VSJ25:VSV28 VIN25:VIZ28 UYR25:UZD28 UOV25:UPH28 UEZ25:UFL28 TVD25:TVP28 TLH25:TLT28 TBL25:TBX28 SRP25:SSB28 SHT25:SIF28 RXX25:RYJ28 ROB25:RON28 REF25:RER28 QUJ25:QUV28 QKN25:QKZ28 QAR25:QBD28 PQV25:PRH28 PGZ25:PHL28 OXD25:OXP28 ONH25:ONT28 ODL25:ODX28 NTP25:NUB28 NJT25:NKF28 MZX25:NAJ28 MQB25:MQN28 MGF25:MGR28 LWJ25:LWV28 LMN25:LMZ28 LCR25:LDD28 KSV25:KTH28 KIZ25:KJL28 JZD25:JZP28 JPH25:JPT28 JFL25:JFX28 IVP25:IWB28 ILT25:IMF28 IBX25:ICJ28 HSB25:HSN28 HIF25:HIR28 GYJ25:GYV28 GON25:GOZ28 GER25:GFD28 FUV25:FVH28 FKZ25:FLL28 FBD25:FBP28 ERH25:ERT28 EHL25:EHX28 DXP25:DYB28 DNT25:DOF28 DDX25:DEJ28 CUB25:CUN28 CKF25:CKR28 CAJ25:CAV28 BQN25:BQZ28 BGR25:BHD28 AWV25:AXH28 AMZ25:ANL28 ADD25:ADP28 TH25:TT28 JL25:JX28" xr:uid="{5417CF97-BCAB-4D40-88AD-BA08D3A5BCBF}">
      <formula1>$P$44:$P$54</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50" t="s">
        <v>2973</v>
      </c>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row>
    <row r="2" spans="1:29" ht="17.100000000000001" customHeight="1">
      <c r="A2" s="1292" t="s">
        <v>2974</v>
      </c>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row>
    <row r="3" spans="1:29" s="446" customFormat="1" ht="17.100000000000001" customHeight="1">
      <c r="A3" s="419" t="s">
        <v>2975</v>
      </c>
      <c r="B3" s="419"/>
      <c r="C3" s="419"/>
      <c r="D3" s="419"/>
      <c r="E3" s="445"/>
      <c r="F3" s="445"/>
      <c r="G3" s="1272" t="s">
        <v>2976</v>
      </c>
      <c r="H3" s="1272"/>
      <c r="I3" s="1272"/>
      <c r="J3" s="1272"/>
      <c r="K3" s="1272"/>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2977</v>
      </c>
      <c r="B4" s="408"/>
      <c r="C4" s="408"/>
      <c r="D4" s="408"/>
      <c r="E4" s="408"/>
      <c r="F4" s="410" t="s">
        <v>2978</v>
      </c>
      <c r="G4" s="1293"/>
      <c r="H4" s="1293"/>
      <c r="I4" s="1293"/>
      <c r="J4" s="1293"/>
      <c r="K4" s="1293"/>
      <c r="L4" s="420" t="s">
        <v>2804</v>
      </c>
      <c r="M4" s="1294"/>
      <c r="N4" s="1294"/>
      <c r="O4" s="1294"/>
      <c r="P4" s="1294"/>
      <c r="Q4" s="1294"/>
      <c r="R4" s="1294"/>
      <c r="S4" s="1294"/>
      <c r="T4" s="1294"/>
      <c r="U4" s="1294"/>
      <c r="V4" s="1294"/>
      <c r="W4" s="1294"/>
      <c r="X4" s="1294"/>
      <c r="Y4" s="1294"/>
      <c r="Z4" s="1294"/>
      <c r="AA4" s="1294"/>
      <c r="AB4" s="1294"/>
      <c r="AC4" s="1294"/>
    </row>
    <row r="5" spans="1:29" s="446" customFormat="1" ht="17.100000000000001" customHeight="1">
      <c r="A5" s="406" t="s">
        <v>2979</v>
      </c>
      <c r="B5" s="406"/>
      <c r="C5" s="406"/>
      <c r="D5" s="406"/>
      <c r="E5" s="406"/>
      <c r="F5" s="410" t="s">
        <v>2978</v>
      </c>
      <c r="G5" s="1126"/>
      <c r="H5" s="1126"/>
      <c r="I5" s="1126"/>
      <c r="J5" s="1126"/>
      <c r="K5" s="1126"/>
      <c r="L5" s="407" t="s">
        <v>2804</v>
      </c>
      <c r="M5" s="1235"/>
      <c r="N5" s="1235"/>
      <c r="O5" s="1235"/>
      <c r="P5" s="1235"/>
      <c r="Q5" s="1235"/>
      <c r="R5" s="1235"/>
      <c r="S5" s="1235"/>
      <c r="T5" s="1235"/>
      <c r="U5" s="1235"/>
      <c r="V5" s="1235"/>
      <c r="W5" s="1235"/>
      <c r="X5" s="1235"/>
      <c r="Y5" s="1235"/>
      <c r="Z5" s="1235"/>
      <c r="AA5" s="1235"/>
      <c r="AB5" s="1235"/>
      <c r="AC5" s="1235"/>
    </row>
    <row r="6" spans="1:29" s="446" customFormat="1" ht="17.100000000000001" customHeight="1">
      <c r="A6" s="406"/>
      <c r="B6" s="406"/>
      <c r="C6" s="406"/>
      <c r="D6" s="406"/>
      <c r="E6" s="406"/>
      <c r="F6" s="410" t="s">
        <v>2978</v>
      </c>
      <c r="G6" s="1126"/>
      <c r="H6" s="1126"/>
      <c r="I6" s="1126"/>
      <c r="J6" s="1126"/>
      <c r="K6" s="1126"/>
      <c r="L6" s="407" t="s">
        <v>2804</v>
      </c>
      <c r="M6" s="1235"/>
      <c r="N6" s="1235"/>
      <c r="O6" s="1235"/>
      <c r="P6" s="1235"/>
      <c r="Q6" s="1235"/>
      <c r="R6" s="1235"/>
      <c r="S6" s="1235"/>
      <c r="T6" s="1235"/>
      <c r="U6" s="1235"/>
      <c r="V6" s="1235"/>
      <c r="W6" s="1235"/>
      <c r="X6" s="1235"/>
      <c r="Y6" s="1235"/>
      <c r="Z6" s="1235"/>
      <c r="AA6" s="1235"/>
      <c r="AB6" s="1235"/>
      <c r="AC6" s="1235"/>
    </row>
    <row r="7" spans="1:29" s="446" customFormat="1" ht="17.100000000000001" customHeight="1">
      <c r="A7" s="406"/>
      <c r="B7" s="406"/>
      <c r="C7" s="406"/>
      <c r="D7" s="406"/>
      <c r="E7" s="406"/>
      <c r="F7" s="410" t="s">
        <v>2978</v>
      </c>
      <c r="G7" s="1126"/>
      <c r="H7" s="1126"/>
      <c r="I7" s="1126"/>
      <c r="J7" s="1126"/>
      <c r="K7" s="1126"/>
      <c r="L7" s="407" t="s">
        <v>2804</v>
      </c>
      <c r="M7" s="1235"/>
      <c r="N7" s="1235"/>
      <c r="O7" s="1235"/>
      <c r="P7" s="1235"/>
      <c r="Q7" s="1235"/>
      <c r="R7" s="1235"/>
      <c r="S7" s="1235"/>
      <c r="T7" s="1235"/>
      <c r="U7" s="1235"/>
      <c r="V7" s="1235"/>
      <c r="W7" s="1235"/>
      <c r="X7" s="1235"/>
      <c r="Y7" s="1235"/>
      <c r="Z7" s="1235"/>
      <c r="AA7" s="1235"/>
      <c r="AB7" s="1235"/>
      <c r="AC7" s="1235"/>
    </row>
    <row r="8" spans="1:29" s="446" customFormat="1" ht="17.100000000000001" customHeight="1">
      <c r="A8" s="406"/>
      <c r="B8" s="406"/>
      <c r="C8" s="406"/>
      <c r="D8" s="406"/>
      <c r="E8" s="406"/>
      <c r="F8" s="410" t="s">
        <v>2978</v>
      </c>
      <c r="G8" s="1291"/>
      <c r="H8" s="1291"/>
      <c r="I8" s="1291"/>
      <c r="J8" s="1291"/>
      <c r="K8" s="1291"/>
      <c r="L8" s="407" t="s">
        <v>2804</v>
      </c>
      <c r="M8" s="1254"/>
      <c r="N8" s="1254"/>
      <c r="O8" s="1254"/>
      <c r="P8" s="1254"/>
      <c r="Q8" s="1254"/>
      <c r="R8" s="1254"/>
      <c r="S8" s="1254"/>
      <c r="T8" s="1254"/>
      <c r="U8" s="1254"/>
      <c r="V8" s="1254"/>
      <c r="W8" s="1254"/>
      <c r="X8" s="1254"/>
      <c r="Y8" s="1254"/>
      <c r="Z8" s="1254"/>
      <c r="AA8" s="1254"/>
      <c r="AB8" s="1254"/>
      <c r="AC8" s="1254"/>
    </row>
    <row r="9" spans="1:29" s="446" customFormat="1" ht="17.100000000000001" customHeight="1">
      <c r="A9" s="408" t="s">
        <v>2980</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2820</v>
      </c>
      <c r="D10" s="407" t="s">
        <v>2855</v>
      </c>
      <c r="E10" s="407"/>
      <c r="F10" s="409" t="s">
        <v>2820</v>
      </c>
      <c r="G10" s="415" t="s">
        <v>2856</v>
      </c>
      <c r="H10" s="407"/>
      <c r="I10" s="409" t="s">
        <v>2820</v>
      </c>
      <c r="J10" s="415" t="s">
        <v>2857</v>
      </c>
      <c r="K10" s="415"/>
      <c r="L10" s="409" t="s">
        <v>2820</v>
      </c>
      <c r="M10" s="415" t="s">
        <v>2858</v>
      </c>
      <c r="N10" s="406"/>
      <c r="O10" s="409" t="s">
        <v>2820</v>
      </c>
      <c r="P10" s="415" t="s">
        <v>2859</v>
      </c>
      <c r="Q10" s="415"/>
      <c r="R10" s="415"/>
      <c r="S10" s="409" t="s">
        <v>2820</v>
      </c>
      <c r="T10" s="415" t="s">
        <v>2860</v>
      </c>
      <c r="U10" s="415"/>
      <c r="V10" s="415"/>
      <c r="W10" s="415"/>
      <c r="X10" s="409" t="s">
        <v>2820</v>
      </c>
      <c r="Y10" s="415" t="s">
        <v>2861</v>
      </c>
      <c r="Z10" s="415"/>
      <c r="AA10" s="415"/>
      <c r="AB10" s="415"/>
      <c r="AC10" s="415"/>
    </row>
    <row r="11" spans="1:29" s="446" customFormat="1" ht="17.100000000000001" customHeight="1">
      <c r="A11" s="419" t="s">
        <v>2981</v>
      </c>
      <c r="B11" s="419"/>
      <c r="C11" s="419"/>
      <c r="D11" s="419"/>
      <c r="E11" s="419"/>
      <c r="F11" s="1289"/>
      <c r="G11" s="1289"/>
      <c r="H11" s="1289"/>
      <c r="I11" s="1289"/>
      <c r="J11" s="1289"/>
      <c r="K11" s="1289"/>
      <c r="L11" s="419" t="s">
        <v>2982</v>
      </c>
      <c r="M11" s="419"/>
      <c r="N11" s="419"/>
      <c r="O11" s="1289"/>
      <c r="P11" s="1289"/>
      <c r="Q11" s="1289"/>
      <c r="R11" s="1289"/>
      <c r="S11" s="1289"/>
      <c r="T11" s="1289"/>
      <c r="U11" s="419" t="s">
        <v>2937</v>
      </c>
      <c r="V11" s="419"/>
      <c r="W11" s="419"/>
      <c r="X11" s="419"/>
      <c r="Y11" s="419"/>
      <c r="Z11" s="419"/>
      <c r="AA11" s="419"/>
      <c r="AB11" s="419"/>
      <c r="AC11" s="419"/>
    </row>
    <row r="12" spans="1:29" s="446" customFormat="1" ht="17.100000000000001" customHeight="1">
      <c r="A12" s="408" t="s">
        <v>2983</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2820</v>
      </c>
      <c r="D13" s="364" t="s">
        <v>2984</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2820</v>
      </c>
      <c r="D14" s="364" t="s">
        <v>2985</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2820</v>
      </c>
      <c r="D15" s="406" t="s">
        <v>2986</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2820</v>
      </c>
      <c r="D16" s="364" t="s">
        <v>2987</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2820</v>
      </c>
      <c r="D17" s="364" t="s">
        <v>2988</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2820</v>
      </c>
      <c r="D18" s="364" t="s">
        <v>2989</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2820</v>
      </c>
      <c r="D19" s="430" t="s">
        <v>2553</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2990</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2820</v>
      </c>
      <c r="D21" s="406" t="s">
        <v>2991</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2820</v>
      </c>
      <c r="D22" s="406" t="s">
        <v>2992</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2820</v>
      </c>
      <c r="D23" s="406" t="s">
        <v>2993</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2820</v>
      </c>
      <c r="D24" s="406" t="s">
        <v>2994</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2820</v>
      </c>
      <c r="D25" s="406" t="s">
        <v>2553</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2820</v>
      </c>
      <c r="D26" s="415" t="s">
        <v>2995</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2996</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2820</v>
      </c>
      <c r="D28" s="406" t="s">
        <v>2997</v>
      </c>
      <c r="E28" s="406"/>
      <c r="F28" s="406"/>
      <c r="G28" s="364"/>
      <c r="H28" s="364"/>
      <c r="I28" s="409" t="s">
        <v>2820</v>
      </c>
      <c r="J28" s="364" t="s">
        <v>2998</v>
      </c>
      <c r="K28" s="364"/>
      <c r="L28" s="364"/>
      <c r="M28" s="364"/>
      <c r="N28" s="364"/>
      <c r="O28" s="364"/>
      <c r="P28" s="409" t="s">
        <v>2820</v>
      </c>
      <c r="Q28" s="406" t="s">
        <v>2999</v>
      </c>
      <c r="R28" s="364"/>
      <c r="S28" s="364"/>
      <c r="T28" s="364"/>
      <c r="U28" s="364"/>
      <c r="V28" s="364"/>
      <c r="W28" s="409" t="s">
        <v>2820</v>
      </c>
      <c r="X28" s="364" t="s">
        <v>3000</v>
      </c>
      <c r="Y28" s="364"/>
      <c r="Z28" s="364"/>
      <c r="AA28" s="364"/>
      <c r="AB28" s="364"/>
      <c r="AC28" s="364"/>
    </row>
    <row r="29" spans="1:29" s="446" customFormat="1" ht="17.100000000000001" customHeight="1">
      <c r="A29" s="406"/>
      <c r="B29" s="406"/>
      <c r="C29" s="409" t="s">
        <v>2820</v>
      </c>
      <c r="D29" s="406" t="s">
        <v>2553</v>
      </c>
      <c r="E29" s="406"/>
      <c r="F29" s="406"/>
      <c r="G29" s="364"/>
      <c r="H29" s="364"/>
      <c r="I29" s="409" t="s">
        <v>2820</v>
      </c>
      <c r="J29" s="364" t="s">
        <v>3001</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3002</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3003</v>
      </c>
      <c r="B31" s="406"/>
      <c r="C31" s="406"/>
      <c r="D31" s="406"/>
      <c r="E31" s="406"/>
      <c r="F31" s="365"/>
      <c r="G31" s="365"/>
      <c r="H31" s="365"/>
      <c r="I31" s="365"/>
      <c r="J31" s="1263"/>
      <c r="K31" s="1263"/>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3004</v>
      </c>
      <c r="B32" s="406"/>
      <c r="C32" s="406"/>
      <c r="D32" s="406"/>
      <c r="E32" s="406"/>
      <c r="F32" s="365"/>
      <c r="G32" s="365"/>
      <c r="H32" s="365"/>
      <c r="I32" s="365"/>
      <c r="J32" s="1263"/>
      <c r="K32" s="1263"/>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3005</v>
      </c>
      <c r="B33" s="406"/>
      <c r="C33" s="406"/>
      <c r="D33" s="406"/>
      <c r="E33" s="406"/>
      <c r="F33" s="365"/>
      <c r="G33" s="365"/>
      <c r="H33" s="365"/>
      <c r="I33" s="365"/>
      <c r="J33" s="1263"/>
      <c r="K33" s="1263"/>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3006</v>
      </c>
      <c r="B34" s="415"/>
      <c r="C34" s="415"/>
      <c r="D34" s="415"/>
      <c r="E34" s="415"/>
      <c r="F34" s="414"/>
      <c r="G34" s="365"/>
      <c r="H34" s="365"/>
      <c r="I34" s="365"/>
      <c r="J34" s="1290"/>
      <c r="K34" s="1290"/>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3007</v>
      </c>
      <c r="B35" s="408"/>
      <c r="C35" s="408"/>
      <c r="D35" s="408"/>
      <c r="E35" s="408"/>
      <c r="F35" s="408"/>
      <c r="G35" s="1285"/>
      <c r="H35" s="1285"/>
      <c r="I35" s="1285"/>
      <c r="J35" s="1285"/>
      <c r="K35" s="1285"/>
      <c r="L35" s="1285"/>
      <c r="M35" s="1285"/>
      <c r="N35" s="1285"/>
      <c r="O35" s="1285"/>
      <c r="P35" s="1285"/>
      <c r="Q35" s="1285"/>
      <c r="R35" s="1285"/>
      <c r="S35" s="1285"/>
      <c r="T35" s="1285"/>
      <c r="U35" s="1285"/>
      <c r="V35" s="408"/>
      <c r="W35" s="408"/>
      <c r="X35" s="408"/>
      <c r="Y35" s="408"/>
      <c r="Z35" s="408"/>
      <c r="AA35" s="408"/>
      <c r="AB35" s="408"/>
      <c r="AC35" s="408"/>
    </row>
    <row r="36" spans="1:51" s="446" customFormat="1" ht="17.100000000000001" customHeight="1">
      <c r="A36" s="406" t="s">
        <v>3008</v>
      </c>
      <c r="B36" s="406"/>
      <c r="C36" s="406"/>
      <c r="D36" s="406"/>
      <c r="E36" s="406"/>
      <c r="F36" s="406"/>
      <c r="G36" s="425"/>
      <c r="H36" s="425"/>
      <c r="I36" s="1255"/>
      <c r="J36" s="1255"/>
      <c r="K36" s="1255"/>
      <c r="L36" s="365" t="s">
        <v>2834</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3009</v>
      </c>
      <c r="B37" s="406"/>
      <c r="C37" s="406"/>
      <c r="D37" s="406"/>
      <c r="E37" s="406"/>
      <c r="F37" s="406"/>
      <c r="G37" s="425"/>
      <c r="H37" s="425"/>
      <c r="I37" s="1255"/>
      <c r="J37" s="1255"/>
      <c r="K37" s="1255"/>
      <c r="L37" s="365" t="s">
        <v>2834</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86" t="s">
        <v>3010</v>
      </c>
      <c r="B38" s="1286"/>
      <c r="C38" s="1286"/>
      <c r="D38" s="1286"/>
      <c r="E38" s="1286"/>
      <c r="F38" s="1286"/>
      <c r="G38" s="1286"/>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T38" s="449"/>
      <c r="AU38" s="449"/>
      <c r="AV38" s="449"/>
      <c r="AW38" s="449" t="s">
        <v>3011</v>
      </c>
      <c r="AX38" s="449"/>
      <c r="AY38" s="449"/>
    </row>
    <row r="39" spans="1:51" s="446" customFormat="1" ht="17.100000000000001" customHeight="1">
      <c r="A39" s="414"/>
      <c r="B39" s="414"/>
      <c r="C39" s="414"/>
      <c r="D39" s="414"/>
      <c r="E39" s="414"/>
      <c r="F39" s="414"/>
      <c r="G39" s="414"/>
      <c r="H39" s="1288"/>
      <c r="I39" s="1288"/>
      <c r="J39" s="1288"/>
      <c r="K39" s="1288"/>
      <c r="L39" s="1288"/>
      <c r="M39" s="1288"/>
      <c r="N39" s="1288"/>
      <c r="O39" s="1288"/>
      <c r="P39" s="1288"/>
      <c r="Q39" s="1288"/>
      <c r="R39" s="1288"/>
      <c r="S39" s="1288"/>
      <c r="T39" s="1288"/>
      <c r="U39" s="1288"/>
      <c r="V39" s="1288"/>
      <c r="W39" s="1288"/>
      <c r="X39" s="1288"/>
      <c r="Y39" s="1288"/>
      <c r="Z39" s="1288"/>
      <c r="AA39" s="1288"/>
      <c r="AB39" s="1288"/>
      <c r="AC39" s="1288"/>
    </row>
    <row r="40" spans="1:51" s="446" customFormat="1" ht="17.100000000000001" customHeight="1">
      <c r="A40" s="408" t="s">
        <v>3012</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79" t="s">
        <v>4158</v>
      </c>
      <c r="B41" s="1279"/>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2820</v>
      </c>
      <c r="W42" s="406" t="s">
        <v>2939</v>
      </c>
      <c r="X42" s="348" t="str">
        <f>IF(V42="■","□","■")</f>
        <v>■</v>
      </c>
      <c r="Y42" s="406" t="s">
        <v>2940</v>
      </c>
      <c r="Z42" s="426"/>
      <c r="AA42" s="426"/>
      <c r="AB42" s="426"/>
      <c r="AC42" s="426"/>
      <c r="AD42" s="450"/>
      <c r="AE42" s="450"/>
      <c r="AF42" s="450"/>
    </row>
    <row r="43" spans="1:51" s="446" customFormat="1" ht="17.100000000000001" customHeight="1">
      <c r="A43" s="406" t="s">
        <v>4143</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2820</v>
      </c>
      <c r="C44" s="1283" t="s">
        <v>4144</v>
      </c>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426"/>
      <c r="AD44" s="450"/>
      <c r="AE44" s="450"/>
      <c r="AF44" s="450"/>
    </row>
    <row r="45" spans="1:51" s="446" customFormat="1" ht="17.100000000000001" customHeight="1">
      <c r="A45" s="406"/>
      <c r="B45" s="426"/>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426"/>
      <c r="AD45" s="450"/>
      <c r="AE45" s="450"/>
      <c r="AF45" s="450"/>
    </row>
    <row r="46" spans="1:51" s="446" customFormat="1" ht="17.100000000000001" customHeight="1">
      <c r="A46" s="406"/>
      <c r="B46" s="409" t="s">
        <v>2820</v>
      </c>
      <c r="C46" s="1283" t="s">
        <v>4145</v>
      </c>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426"/>
      <c r="AD46" s="450"/>
      <c r="AE46" s="450"/>
      <c r="AF46" s="450"/>
    </row>
    <row r="47" spans="1:51" s="446" customFormat="1" ht="17.100000000000001" customHeight="1">
      <c r="A47" s="406"/>
      <c r="B47" s="426"/>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426"/>
      <c r="AD47" s="450"/>
      <c r="AE47" s="450"/>
      <c r="AF47" s="450"/>
    </row>
    <row r="48" spans="1:51" s="446" customFormat="1" ht="17.100000000000001" customHeight="1">
      <c r="A48" s="406"/>
      <c r="B48" s="1283" t="s">
        <v>4146</v>
      </c>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426"/>
      <c r="AD48" s="450"/>
      <c r="AE48" s="450"/>
      <c r="AF48" s="450"/>
    </row>
    <row r="49" spans="1:32" s="446" customFormat="1" ht="17.100000000000001" customHeight="1">
      <c r="A49" s="406"/>
      <c r="B49" s="1283"/>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426"/>
      <c r="AD49" s="450"/>
      <c r="AE49" s="450"/>
      <c r="AF49" s="450"/>
    </row>
    <row r="50" spans="1:32" s="446" customFormat="1" ht="17.100000000000001" customHeight="1">
      <c r="A50" s="406"/>
      <c r="B50" s="426"/>
      <c r="C50" s="426" t="s">
        <v>4147</v>
      </c>
      <c r="D50" s="426"/>
      <c r="E50" s="426"/>
      <c r="F50" s="1284"/>
      <c r="G50" s="1284"/>
      <c r="H50" s="1284"/>
      <c r="I50" s="1284"/>
      <c r="J50" s="1284"/>
      <c r="K50" s="1284"/>
      <c r="L50" s="1284"/>
      <c r="M50" s="1284"/>
      <c r="N50" s="1284"/>
      <c r="O50" s="1284"/>
      <c r="P50" s="1284"/>
      <c r="Q50" s="1284"/>
      <c r="R50" s="1284"/>
      <c r="S50" s="1284"/>
      <c r="T50" s="1284"/>
      <c r="U50" s="1284"/>
      <c r="V50" s="1284"/>
      <c r="W50" s="1284"/>
      <c r="X50" s="348"/>
      <c r="Y50" s="406"/>
      <c r="Z50" s="426"/>
      <c r="AA50" s="426"/>
      <c r="AB50" s="426"/>
      <c r="AC50" s="426"/>
      <c r="AD50" s="450"/>
      <c r="AE50" s="450"/>
      <c r="AF50" s="450"/>
    </row>
    <row r="51" spans="1:32" s="446" customFormat="1" ht="17.100000000000001" customHeight="1">
      <c r="A51" s="406"/>
      <c r="B51" s="426"/>
      <c r="C51" s="426" t="s">
        <v>4148</v>
      </c>
      <c r="D51" s="426"/>
      <c r="E51" s="426"/>
      <c r="F51" s="426"/>
      <c r="G51" s="426"/>
      <c r="H51" s="426"/>
      <c r="I51" s="406"/>
      <c r="J51" s="406"/>
      <c r="K51" s="406"/>
      <c r="L51" s="406"/>
      <c r="M51" s="406"/>
      <c r="N51" s="406" t="s">
        <v>16</v>
      </c>
      <c r="O51" s="1236"/>
      <c r="P51" s="1236"/>
      <c r="Q51" s="1236"/>
      <c r="R51" s="1236"/>
      <c r="S51" s="1236"/>
      <c r="T51" s="1236"/>
      <c r="U51" s="1236"/>
      <c r="V51" s="1236"/>
      <c r="W51" s="1236"/>
      <c r="X51" s="348" t="s">
        <v>17</v>
      </c>
      <c r="Y51" s="406"/>
      <c r="Z51" s="426"/>
      <c r="AA51" s="426"/>
      <c r="AB51" s="426"/>
      <c r="AC51" s="426"/>
      <c r="AD51" s="450"/>
      <c r="AE51" s="450"/>
      <c r="AF51" s="450"/>
    </row>
    <row r="52" spans="1:32" s="446" customFormat="1" ht="17.100000000000001" customHeight="1">
      <c r="A52" s="1280" t="s">
        <v>4138</v>
      </c>
      <c r="B52" s="1281"/>
      <c r="C52" s="1281"/>
      <c r="D52" s="1281"/>
      <c r="E52" s="1281"/>
      <c r="F52" s="1281"/>
      <c r="G52" s="1281"/>
      <c r="H52" s="1281"/>
      <c r="I52" s="1280"/>
      <c r="J52" s="1280"/>
      <c r="K52" s="1280"/>
      <c r="L52" s="1280"/>
      <c r="M52" s="1280"/>
      <c r="N52" s="1280"/>
      <c r="O52" s="1280"/>
      <c r="P52" s="1280"/>
      <c r="Q52" s="1280"/>
      <c r="R52" s="1280"/>
      <c r="S52" s="1280"/>
      <c r="T52" s="1280"/>
      <c r="U52" s="1280"/>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2820</v>
      </c>
      <c r="W53" s="406" t="s">
        <v>2939</v>
      </c>
      <c r="X53" s="348" t="str">
        <f>IF(V53="■","□","■")</f>
        <v>■</v>
      </c>
      <c r="Y53" s="406" t="s">
        <v>2940</v>
      </c>
      <c r="Z53" s="426"/>
      <c r="AA53" s="426"/>
      <c r="AB53" s="426"/>
      <c r="AC53" s="426"/>
      <c r="AD53" s="450"/>
      <c r="AE53" s="450"/>
      <c r="AF53" s="450"/>
    </row>
    <row r="54" spans="1:32" s="446" customFormat="1" ht="17.100000000000001" customHeight="1">
      <c r="A54" s="406" t="s">
        <v>4139</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2"/>
      <c r="G55" s="1282"/>
      <c r="H55" s="1282"/>
      <c r="I55" s="1282"/>
      <c r="J55" s="1282"/>
      <c r="K55" s="1282"/>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4140</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26"/>
      <c r="G57" s="1126"/>
      <c r="H57" s="1126"/>
      <c r="I57" s="1126"/>
      <c r="J57" s="1126"/>
      <c r="K57" s="1126"/>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4141</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2820</v>
      </c>
      <c r="C59" s="406" t="s">
        <v>3013</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2820</v>
      </c>
      <c r="C60" s="406" t="s">
        <v>3014</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4142</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26"/>
      <c r="G62" s="1126"/>
      <c r="H62" s="1126"/>
      <c r="I62" s="1126"/>
      <c r="J62" s="1126"/>
      <c r="K62" s="1126"/>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3015</v>
      </c>
      <c r="B64" s="408"/>
      <c r="C64" s="408"/>
      <c r="D64" s="408"/>
      <c r="E64" s="408"/>
      <c r="F64" s="408"/>
      <c r="G64" s="408"/>
      <c r="H64" s="408"/>
      <c r="I64" s="408"/>
      <c r="J64" s="408"/>
      <c r="K64" s="448" t="s">
        <v>2565</v>
      </c>
      <c r="L64" s="383" t="s">
        <v>3016</v>
      </c>
      <c r="M64" s="383"/>
      <c r="N64" s="383"/>
      <c r="O64" s="408" t="s">
        <v>2839</v>
      </c>
      <c r="P64" s="408" t="s">
        <v>2864</v>
      </c>
      <c r="Q64" s="408"/>
      <c r="R64" s="408"/>
      <c r="S64" s="408"/>
      <c r="T64" s="408"/>
      <c r="U64" s="408" t="s">
        <v>2839</v>
      </c>
      <c r="V64" s="408" t="s">
        <v>3017</v>
      </c>
      <c r="W64" s="408"/>
      <c r="X64" s="408"/>
      <c r="Y64" s="408"/>
      <c r="Z64" s="408" t="s">
        <v>2866</v>
      </c>
      <c r="AA64" s="408"/>
      <c r="AB64" s="408"/>
      <c r="AC64" s="408"/>
    </row>
    <row r="65" spans="1:29" s="446" customFormat="1" ht="17.100000000000001" customHeight="1">
      <c r="A65" s="406" t="s">
        <v>3018</v>
      </c>
      <c r="B65" s="406"/>
      <c r="C65" s="406"/>
      <c r="D65" s="406"/>
      <c r="E65" s="406"/>
      <c r="F65" s="457" t="s">
        <v>2803</v>
      </c>
      <c r="G65" s="1263"/>
      <c r="H65" s="1263"/>
      <c r="I65" s="1263"/>
      <c r="J65" s="406" t="s">
        <v>3019</v>
      </c>
      <c r="K65" s="406" t="s">
        <v>2839</v>
      </c>
      <c r="L65" s="1278"/>
      <c r="M65" s="1278"/>
      <c r="N65" s="1278"/>
      <c r="O65" s="406" t="s">
        <v>2839</v>
      </c>
      <c r="P65" s="1239"/>
      <c r="Q65" s="1239"/>
      <c r="R65" s="1239"/>
      <c r="S65" s="1239"/>
      <c r="T65" s="1239"/>
      <c r="U65" s="406" t="s">
        <v>2839</v>
      </c>
      <c r="V65" s="1240" t="str">
        <f t="shared" ref="V65:V79" si="0">IF(L65="","",L65+P65)</f>
        <v/>
      </c>
      <c r="W65" s="1240"/>
      <c r="X65" s="1240"/>
      <c r="Y65" s="1240"/>
      <c r="Z65" s="406" t="s">
        <v>3020</v>
      </c>
      <c r="AA65" s="458"/>
      <c r="AB65" s="458"/>
      <c r="AC65" s="406"/>
    </row>
    <row r="66" spans="1:29" s="446" customFormat="1" ht="17.100000000000001" customHeight="1">
      <c r="A66" s="406"/>
      <c r="B66" s="406"/>
      <c r="C66" s="406"/>
      <c r="D66" s="406"/>
      <c r="E66" s="406"/>
      <c r="F66" s="457" t="s">
        <v>2803</v>
      </c>
      <c r="G66" s="1263"/>
      <c r="H66" s="1263"/>
      <c r="I66" s="1263"/>
      <c r="J66" s="406" t="s">
        <v>3019</v>
      </c>
      <c r="K66" s="406" t="s">
        <v>2839</v>
      </c>
      <c r="L66" s="1278"/>
      <c r="M66" s="1278"/>
      <c r="N66" s="1278"/>
      <c r="O66" s="406" t="s">
        <v>2839</v>
      </c>
      <c r="P66" s="1239"/>
      <c r="Q66" s="1239"/>
      <c r="R66" s="1239"/>
      <c r="S66" s="1239"/>
      <c r="T66" s="1239"/>
      <c r="U66" s="406" t="s">
        <v>2839</v>
      </c>
      <c r="V66" s="1240" t="str">
        <f t="shared" si="0"/>
        <v/>
      </c>
      <c r="W66" s="1240"/>
      <c r="X66" s="1240"/>
      <c r="Y66" s="1240"/>
      <c r="Z66" s="406" t="s">
        <v>3020</v>
      </c>
      <c r="AA66" s="458"/>
      <c r="AB66" s="458"/>
      <c r="AC66" s="406"/>
    </row>
    <row r="67" spans="1:29" s="446" customFormat="1" ht="17.100000000000001" customHeight="1">
      <c r="A67" s="406"/>
      <c r="B67" s="406"/>
      <c r="C67" s="406"/>
      <c r="D67" s="406"/>
      <c r="E67" s="406"/>
      <c r="F67" s="457" t="s">
        <v>2803</v>
      </c>
      <c r="G67" s="1263"/>
      <c r="H67" s="1263"/>
      <c r="I67" s="1263"/>
      <c r="J67" s="406" t="s">
        <v>3019</v>
      </c>
      <c r="K67" s="406" t="s">
        <v>2839</v>
      </c>
      <c r="L67" s="1278"/>
      <c r="M67" s="1278"/>
      <c r="N67" s="1278"/>
      <c r="O67" s="406" t="s">
        <v>2839</v>
      </c>
      <c r="P67" s="1239"/>
      <c r="Q67" s="1239"/>
      <c r="R67" s="1239"/>
      <c r="S67" s="1239"/>
      <c r="T67" s="1239"/>
      <c r="U67" s="406" t="s">
        <v>2839</v>
      </c>
      <c r="V67" s="1240" t="str">
        <f t="shared" si="0"/>
        <v/>
      </c>
      <c r="W67" s="1240"/>
      <c r="X67" s="1240"/>
      <c r="Y67" s="1240"/>
      <c r="Z67" s="406" t="s">
        <v>3020</v>
      </c>
      <c r="AA67" s="458"/>
      <c r="AB67" s="458"/>
      <c r="AC67" s="406"/>
    </row>
    <row r="68" spans="1:29" s="446" customFormat="1" ht="17.100000000000001" customHeight="1">
      <c r="A68" s="406"/>
      <c r="B68" s="406"/>
      <c r="C68" s="406"/>
      <c r="D68" s="406"/>
      <c r="E68" s="406"/>
      <c r="F68" s="457" t="s">
        <v>2803</v>
      </c>
      <c r="G68" s="1263"/>
      <c r="H68" s="1263"/>
      <c r="I68" s="1263"/>
      <c r="J68" s="406" t="s">
        <v>3019</v>
      </c>
      <c r="K68" s="406" t="s">
        <v>2839</v>
      </c>
      <c r="L68" s="1278"/>
      <c r="M68" s="1278"/>
      <c r="N68" s="1278"/>
      <c r="O68" s="406" t="s">
        <v>2839</v>
      </c>
      <c r="P68" s="1239"/>
      <c r="Q68" s="1239"/>
      <c r="R68" s="1239"/>
      <c r="S68" s="1239"/>
      <c r="T68" s="1239"/>
      <c r="U68" s="406" t="s">
        <v>2839</v>
      </c>
      <c r="V68" s="1240" t="str">
        <f t="shared" si="0"/>
        <v/>
      </c>
      <c r="W68" s="1240"/>
      <c r="X68" s="1240"/>
      <c r="Y68" s="1240"/>
      <c r="Z68" s="406" t="s">
        <v>3020</v>
      </c>
      <c r="AA68" s="458"/>
      <c r="AB68" s="458"/>
      <c r="AC68" s="406"/>
    </row>
    <row r="69" spans="1:29" s="446" customFormat="1" ht="16.5" customHeight="1">
      <c r="A69" s="406"/>
      <c r="B69" s="406"/>
      <c r="C69" s="406"/>
      <c r="D69" s="406"/>
      <c r="E69" s="406"/>
      <c r="F69" s="457" t="s">
        <v>2803</v>
      </c>
      <c r="G69" s="1263"/>
      <c r="H69" s="1263"/>
      <c r="I69" s="1263"/>
      <c r="J69" s="406" t="s">
        <v>3019</v>
      </c>
      <c r="K69" s="406" t="s">
        <v>2839</v>
      </c>
      <c r="L69" s="1278"/>
      <c r="M69" s="1278"/>
      <c r="N69" s="1278"/>
      <c r="O69" s="406" t="s">
        <v>2839</v>
      </c>
      <c r="P69" s="1239"/>
      <c r="Q69" s="1239"/>
      <c r="R69" s="1239"/>
      <c r="S69" s="1239"/>
      <c r="T69" s="1239"/>
      <c r="U69" s="406" t="s">
        <v>2839</v>
      </c>
      <c r="V69" s="1240" t="str">
        <f t="shared" si="0"/>
        <v/>
      </c>
      <c r="W69" s="1240"/>
      <c r="X69" s="1240"/>
      <c r="Y69" s="1240"/>
      <c r="Z69" s="406" t="s">
        <v>3020</v>
      </c>
      <c r="AA69" s="458"/>
      <c r="AB69" s="458"/>
      <c r="AC69" s="406"/>
    </row>
    <row r="70" spans="1:29" s="446" customFormat="1" ht="17.100000000000001" customHeight="1">
      <c r="A70" s="406"/>
      <c r="B70" s="406"/>
      <c r="C70" s="406"/>
      <c r="D70" s="406"/>
      <c r="E70" s="406"/>
      <c r="F70" s="457" t="s">
        <v>2803</v>
      </c>
      <c r="G70" s="1263"/>
      <c r="H70" s="1263"/>
      <c r="I70" s="1263"/>
      <c r="J70" s="406" t="s">
        <v>3019</v>
      </c>
      <c r="K70" s="406" t="s">
        <v>2839</v>
      </c>
      <c r="L70" s="1278"/>
      <c r="M70" s="1278"/>
      <c r="N70" s="1278"/>
      <c r="O70" s="406" t="s">
        <v>2839</v>
      </c>
      <c r="P70" s="1239"/>
      <c r="Q70" s="1239"/>
      <c r="R70" s="1239"/>
      <c r="S70" s="1239"/>
      <c r="T70" s="1239"/>
      <c r="U70" s="406" t="s">
        <v>2839</v>
      </c>
      <c r="V70" s="1240" t="str">
        <f t="shared" si="0"/>
        <v/>
      </c>
      <c r="W70" s="1240"/>
      <c r="X70" s="1240"/>
      <c r="Y70" s="1240"/>
      <c r="Z70" s="406" t="s">
        <v>3020</v>
      </c>
      <c r="AA70" s="458"/>
      <c r="AB70" s="458"/>
      <c r="AC70" s="406"/>
    </row>
    <row r="71" spans="1:29" s="446" customFormat="1" ht="17.100000000000001" hidden="1" customHeight="1" outlineLevel="1">
      <c r="A71" s="406"/>
      <c r="B71" s="406"/>
      <c r="C71" s="406"/>
      <c r="D71" s="406"/>
      <c r="E71" s="406"/>
      <c r="F71" s="457" t="s">
        <v>2803</v>
      </c>
      <c r="G71" s="1263"/>
      <c r="H71" s="1263"/>
      <c r="I71" s="1263"/>
      <c r="J71" s="406" t="s">
        <v>3019</v>
      </c>
      <c r="K71" s="406" t="s">
        <v>2839</v>
      </c>
      <c r="L71" s="1278"/>
      <c r="M71" s="1278"/>
      <c r="N71" s="1278"/>
      <c r="O71" s="406" t="s">
        <v>2839</v>
      </c>
      <c r="P71" s="1239"/>
      <c r="Q71" s="1239"/>
      <c r="R71" s="1239"/>
      <c r="S71" s="1239"/>
      <c r="T71" s="1239"/>
      <c r="U71" s="406" t="s">
        <v>2839</v>
      </c>
      <c r="V71" s="1240" t="str">
        <f t="shared" si="0"/>
        <v/>
      </c>
      <c r="W71" s="1240"/>
      <c r="X71" s="1240"/>
      <c r="Y71" s="1240"/>
      <c r="Z71" s="406" t="s">
        <v>3020</v>
      </c>
      <c r="AA71" s="458"/>
      <c r="AB71" s="458"/>
      <c r="AC71" s="406"/>
    </row>
    <row r="72" spans="1:29" s="446" customFormat="1" ht="17.100000000000001" hidden="1" customHeight="1" outlineLevel="1">
      <c r="A72" s="406"/>
      <c r="B72" s="406"/>
      <c r="C72" s="406"/>
      <c r="D72" s="406"/>
      <c r="E72" s="406"/>
      <c r="F72" s="457" t="s">
        <v>2803</v>
      </c>
      <c r="G72" s="1263"/>
      <c r="H72" s="1263"/>
      <c r="I72" s="1263"/>
      <c r="J72" s="406" t="s">
        <v>3019</v>
      </c>
      <c r="K72" s="406" t="s">
        <v>2839</v>
      </c>
      <c r="L72" s="1278"/>
      <c r="M72" s="1278"/>
      <c r="N72" s="1278"/>
      <c r="O72" s="406" t="s">
        <v>2839</v>
      </c>
      <c r="P72" s="1239"/>
      <c r="Q72" s="1239"/>
      <c r="R72" s="1239"/>
      <c r="S72" s="1239"/>
      <c r="T72" s="1239"/>
      <c r="U72" s="406" t="s">
        <v>2839</v>
      </c>
      <c r="V72" s="1240" t="str">
        <f t="shared" si="0"/>
        <v/>
      </c>
      <c r="W72" s="1240"/>
      <c r="X72" s="1240"/>
      <c r="Y72" s="1240"/>
      <c r="Z72" s="406" t="s">
        <v>3020</v>
      </c>
      <c r="AA72" s="458"/>
      <c r="AB72" s="458"/>
      <c r="AC72" s="406"/>
    </row>
    <row r="73" spans="1:29" s="446" customFormat="1" ht="17.100000000000001" hidden="1" customHeight="1" outlineLevel="1">
      <c r="A73" s="406"/>
      <c r="B73" s="406"/>
      <c r="C73" s="406"/>
      <c r="D73" s="406"/>
      <c r="E73" s="406"/>
      <c r="F73" s="457" t="s">
        <v>2803</v>
      </c>
      <c r="G73" s="1263"/>
      <c r="H73" s="1263"/>
      <c r="I73" s="1263"/>
      <c r="J73" s="406" t="s">
        <v>3019</v>
      </c>
      <c r="K73" s="406" t="s">
        <v>2839</v>
      </c>
      <c r="L73" s="1278"/>
      <c r="M73" s="1278"/>
      <c r="N73" s="1278"/>
      <c r="O73" s="406" t="s">
        <v>2839</v>
      </c>
      <c r="P73" s="1239"/>
      <c r="Q73" s="1239"/>
      <c r="R73" s="1239"/>
      <c r="S73" s="1239"/>
      <c r="T73" s="1239"/>
      <c r="U73" s="406" t="s">
        <v>2839</v>
      </c>
      <c r="V73" s="1240" t="str">
        <f t="shared" si="0"/>
        <v/>
      </c>
      <c r="W73" s="1240"/>
      <c r="X73" s="1240"/>
      <c r="Y73" s="1240"/>
      <c r="Z73" s="406" t="s">
        <v>3020</v>
      </c>
      <c r="AA73" s="458"/>
      <c r="AB73" s="458"/>
      <c r="AC73" s="406"/>
    </row>
    <row r="74" spans="1:29" s="446" customFormat="1" ht="17.100000000000001" hidden="1" customHeight="1" outlineLevel="1">
      <c r="A74" s="406"/>
      <c r="B74" s="406"/>
      <c r="C74" s="406"/>
      <c r="D74" s="406"/>
      <c r="E74" s="406"/>
      <c r="F74" s="457" t="s">
        <v>2803</v>
      </c>
      <c r="G74" s="1263"/>
      <c r="H74" s="1263"/>
      <c r="I74" s="1263"/>
      <c r="J74" s="406" t="s">
        <v>3019</v>
      </c>
      <c r="K74" s="406" t="s">
        <v>2839</v>
      </c>
      <c r="L74" s="1278"/>
      <c r="M74" s="1278"/>
      <c r="N74" s="1278"/>
      <c r="O74" s="406" t="s">
        <v>2839</v>
      </c>
      <c r="P74" s="1239"/>
      <c r="Q74" s="1239"/>
      <c r="R74" s="1239"/>
      <c r="S74" s="1239"/>
      <c r="T74" s="1239"/>
      <c r="U74" s="406" t="s">
        <v>2839</v>
      </c>
      <c r="V74" s="1240" t="str">
        <f t="shared" si="0"/>
        <v/>
      </c>
      <c r="W74" s="1240"/>
      <c r="X74" s="1240"/>
      <c r="Y74" s="1240"/>
      <c r="Z74" s="406" t="s">
        <v>3020</v>
      </c>
      <c r="AA74" s="458"/>
      <c r="AB74" s="458"/>
      <c r="AC74" s="406"/>
    </row>
    <row r="75" spans="1:29" s="446" customFormat="1" ht="17.100000000000001" hidden="1" customHeight="1" outlineLevel="1">
      <c r="A75" s="406"/>
      <c r="B75" s="406"/>
      <c r="C75" s="406"/>
      <c r="D75" s="406"/>
      <c r="E75" s="406"/>
      <c r="F75" s="457" t="s">
        <v>2803</v>
      </c>
      <c r="G75" s="1263"/>
      <c r="H75" s="1263"/>
      <c r="I75" s="1263"/>
      <c r="J75" s="406" t="s">
        <v>3019</v>
      </c>
      <c r="K75" s="406" t="s">
        <v>2839</v>
      </c>
      <c r="L75" s="1278"/>
      <c r="M75" s="1278"/>
      <c r="N75" s="1278"/>
      <c r="O75" s="406" t="s">
        <v>2839</v>
      </c>
      <c r="P75" s="1239"/>
      <c r="Q75" s="1239"/>
      <c r="R75" s="1239"/>
      <c r="S75" s="1239"/>
      <c r="T75" s="1239"/>
      <c r="U75" s="406" t="s">
        <v>2839</v>
      </c>
      <c r="V75" s="1240" t="str">
        <f t="shared" si="0"/>
        <v/>
      </c>
      <c r="W75" s="1240"/>
      <c r="X75" s="1240"/>
      <c r="Y75" s="1240"/>
      <c r="Z75" s="406" t="s">
        <v>3020</v>
      </c>
      <c r="AA75" s="458"/>
      <c r="AB75" s="458"/>
      <c r="AC75" s="406"/>
    </row>
    <row r="76" spans="1:29" s="446" customFormat="1" ht="17.100000000000001" hidden="1" customHeight="1" outlineLevel="1">
      <c r="A76" s="406"/>
      <c r="B76" s="406"/>
      <c r="C76" s="406"/>
      <c r="D76" s="406"/>
      <c r="E76" s="406"/>
      <c r="F76" s="457" t="s">
        <v>2803</v>
      </c>
      <c r="G76" s="1263"/>
      <c r="H76" s="1263"/>
      <c r="I76" s="1263"/>
      <c r="J76" s="406" t="s">
        <v>3019</v>
      </c>
      <c r="K76" s="406" t="s">
        <v>2839</v>
      </c>
      <c r="L76" s="1278"/>
      <c r="M76" s="1278"/>
      <c r="N76" s="1278"/>
      <c r="O76" s="406" t="s">
        <v>2839</v>
      </c>
      <c r="P76" s="1239"/>
      <c r="Q76" s="1239"/>
      <c r="R76" s="1239"/>
      <c r="S76" s="1239"/>
      <c r="T76" s="1239"/>
      <c r="U76" s="406" t="s">
        <v>2839</v>
      </c>
      <c r="V76" s="1240" t="str">
        <f t="shared" si="0"/>
        <v/>
      </c>
      <c r="W76" s="1240"/>
      <c r="X76" s="1240"/>
      <c r="Y76" s="1240"/>
      <c r="Z76" s="406" t="s">
        <v>3020</v>
      </c>
      <c r="AA76" s="458"/>
      <c r="AB76" s="458"/>
      <c r="AC76" s="406"/>
    </row>
    <row r="77" spans="1:29" s="446" customFormat="1" ht="17.100000000000001" hidden="1" customHeight="1" outlineLevel="1">
      <c r="A77" s="406"/>
      <c r="B77" s="406"/>
      <c r="C77" s="406"/>
      <c r="D77" s="406"/>
      <c r="E77" s="406"/>
      <c r="F77" s="457" t="s">
        <v>2803</v>
      </c>
      <c r="G77" s="1263"/>
      <c r="H77" s="1263"/>
      <c r="I77" s="1263"/>
      <c r="J77" s="406" t="s">
        <v>3019</v>
      </c>
      <c r="K77" s="406" t="s">
        <v>2839</v>
      </c>
      <c r="L77" s="1278"/>
      <c r="M77" s="1278"/>
      <c r="N77" s="1278"/>
      <c r="O77" s="406" t="s">
        <v>2839</v>
      </c>
      <c r="P77" s="1239"/>
      <c r="Q77" s="1239"/>
      <c r="R77" s="1239"/>
      <c r="S77" s="1239"/>
      <c r="T77" s="1239"/>
      <c r="U77" s="406" t="s">
        <v>2839</v>
      </c>
      <c r="V77" s="1240" t="str">
        <f t="shared" si="0"/>
        <v/>
      </c>
      <c r="W77" s="1240"/>
      <c r="X77" s="1240"/>
      <c r="Y77" s="1240"/>
      <c r="Z77" s="406" t="s">
        <v>3020</v>
      </c>
      <c r="AA77" s="458"/>
      <c r="AB77" s="458"/>
      <c r="AC77" s="406"/>
    </row>
    <row r="78" spans="1:29" s="446" customFormat="1" ht="17.100000000000001" hidden="1" customHeight="1" outlineLevel="1">
      <c r="A78" s="406"/>
      <c r="B78" s="406"/>
      <c r="C78" s="406"/>
      <c r="D78" s="406"/>
      <c r="E78" s="406"/>
      <c r="F78" s="457" t="s">
        <v>2803</v>
      </c>
      <c r="G78" s="1263"/>
      <c r="H78" s="1263"/>
      <c r="I78" s="1263"/>
      <c r="J78" s="406" t="s">
        <v>3019</v>
      </c>
      <c r="K78" s="406" t="s">
        <v>2839</v>
      </c>
      <c r="L78" s="1278"/>
      <c r="M78" s="1278"/>
      <c r="N78" s="1278"/>
      <c r="O78" s="406" t="s">
        <v>2839</v>
      </c>
      <c r="P78" s="1239"/>
      <c r="Q78" s="1239"/>
      <c r="R78" s="1239"/>
      <c r="S78" s="1239"/>
      <c r="T78" s="1239"/>
      <c r="U78" s="406" t="s">
        <v>2839</v>
      </c>
      <c r="V78" s="1240" t="str">
        <f t="shared" si="0"/>
        <v/>
      </c>
      <c r="W78" s="1240"/>
      <c r="X78" s="1240"/>
      <c r="Y78" s="1240"/>
      <c r="Z78" s="406" t="s">
        <v>3020</v>
      </c>
      <c r="AA78" s="458"/>
      <c r="AB78" s="458"/>
      <c r="AC78" s="406"/>
    </row>
    <row r="79" spans="1:29" s="446" customFormat="1" ht="17.100000000000001" hidden="1" customHeight="1" outlineLevel="1">
      <c r="A79" s="406"/>
      <c r="B79" s="406"/>
      <c r="C79" s="406"/>
      <c r="D79" s="406"/>
      <c r="E79" s="406"/>
      <c r="F79" s="457" t="s">
        <v>2803</v>
      </c>
      <c r="G79" s="1263"/>
      <c r="H79" s="1263"/>
      <c r="I79" s="1263"/>
      <c r="J79" s="406" t="s">
        <v>3019</v>
      </c>
      <c r="K79" s="406" t="s">
        <v>2839</v>
      </c>
      <c r="L79" s="1278"/>
      <c r="M79" s="1278"/>
      <c r="N79" s="1278"/>
      <c r="O79" s="406" t="s">
        <v>2839</v>
      </c>
      <c r="P79" s="1239"/>
      <c r="Q79" s="1239"/>
      <c r="R79" s="1239"/>
      <c r="S79" s="1239"/>
      <c r="T79" s="1239"/>
      <c r="U79" s="406" t="s">
        <v>2839</v>
      </c>
      <c r="V79" s="1240" t="str">
        <f t="shared" si="0"/>
        <v/>
      </c>
      <c r="W79" s="1240"/>
      <c r="X79" s="1240"/>
      <c r="Y79" s="1240"/>
      <c r="Z79" s="406" t="s">
        <v>3020</v>
      </c>
      <c r="AA79" s="458"/>
      <c r="AB79" s="458"/>
      <c r="AC79" s="406"/>
    </row>
    <row r="80" spans="1:29" s="446" customFormat="1" ht="17.100000000000001" customHeight="1" collapsed="1">
      <c r="A80" s="415" t="s">
        <v>3021</v>
      </c>
      <c r="B80" s="415"/>
      <c r="C80" s="415"/>
      <c r="D80" s="415"/>
      <c r="E80" s="415"/>
      <c r="F80" s="415"/>
      <c r="G80" s="415"/>
      <c r="H80" s="415"/>
      <c r="I80" s="415"/>
      <c r="J80" s="415"/>
      <c r="K80" s="459" t="s">
        <v>2565</v>
      </c>
      <c r="L80" s="1277">
        <f>SUM(L65:N79)</f>
        <v>0</v>
      </c>
      <c r="M80" s="1277"/>
      <c r="N80" s="1277"/>
      <c r="O80" s="415" t="s">
        <v>2839</v>
      </c>
      <c r="P80" s="1277">
        <f>SUM(P65:T79)</f>
        <v>0</v>
      </c>
      <c r="Q80" s="1277"/>
      <c r="R80" s="1277"/>
      <c r="S80" s="1277"/>
      <c r="T80" s="1277"/>
      <c r="U80" s="415" t="s">
        <v>2839</v>
      </c>
      <c r="V80" s="1277">
        <f>SUM(V65:Y79)</f>
        <v>0</v>
      </c>
      <c r="W80" s="1277"/>
      <c r="X80" s="1277"/>
      <c r="Y80" s="1277"/>
      <c r="Z80" s="415" t="s">
        <v>3020</v>
      </c>
      <c r="AA80" s="460"/>
      <c r="AB80" s="460"/>
      <c r="AC80" s="415"/>
    </row>
    <row r="81" spans="1:29" s="446" customFormat="1" ht="17.100000000000001" customHeight="1">
      <c r="A81" s="419" t="s">
        <v>3022</v>
      </c>
      <c r="B81" s="419"/>
      <c r="C81" s="419"/>
      <c r="D81" s="419"/>
      <c r="E81" s="445"/>
      <c r="F81" s="1245"/>
      <c r="G81" s="1245"/>
      <c r="H81" s="1245"/>
      <c r="I81" s="1245"/>
      <c r="J81" s="1245"/>
      <c r="K81" s="1245"/>
      <c r="L81" s="1245"/>
      <c r="M81" s="1245"/>
      <c r="N81" s="1245"/>
      <c r="O81" s="1245"/>
      <c r="P81" s="1245"/>
      <c r="Q81" s="1245"/>
      <c r="R81" s="1245"/>
      <c r="S81" s="1245"/>
      <c r="T81" s="1245"/>
      <c r="U81" s="1245"/>
      <c r="V81" s="1245"/>
      <c r="W81" s="1245"/>
      <c r="X81" s="1245"/>
      <c r="Y81" s="1245"/>
      <c r="Z81" s="1245"/>
      <c r="AA81" s="1245"/>
      <c r="AB81" s="1245"/>
      <c r="AC81" s="445"/>
    </row>
    <row r="82" spans="1:29" s="446" customFormat="1" ht="17.100000000000001" customHeight="1">
      <c r="A82" s="419" t="s">
        <v>3023</v>
      </c>
      <c r="B82" s="419"/>
      <c r="C82" s="419"/>
      <c r="D82" s="419"/>
      <c r="E82" s="445"/>
      <c r="F82" s="1245"/>
      <c r="G82" s="1245"/>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445"/>
    </row>
    <row r="83" spans="1:29" s="446" customFormat="1" ht="17.100000000000001" customHeight="1">
      <c r="A83" s="419" t="s">
        <v>3024</v>
      </c>
      <c r="B83" s="419"/>
      <c r="C83" s="419"/>
      <c r="D83" s="419"/>
      <c r="E83" s="445"/>
      <c r="F83" s="1245"/>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445"/>
    </row>
    <row r="84" spans="1:29" s="446" customFormat="1" ht="17.100000000000001" customHeight="1">
      <c r="A84" s="419" t="s">
        <v>3025</v>
      </c>
      <c r="B84" s="419"/>
      <c r="C84" s="419"/>
      <c r="D84" s="419"/>
      <c r="E84" s="445"/>
      <c r="F84" s="445"/>
      <c r="G84" s="445"/>
      <c r="H84" s="445"/>
      <c r="I84" s="445"/>
      <c r="J84" s="445"/>
      <c r="K84" s="1272"/>
      <c r="L84" s="1272"/>
      <c r="M84" s="1272"/>
      <c r="N84" s="445" t="s">
        <v>3026</v>
      </c>
      <c r="O84" s="445"/>
      <c r="P84" s="1273"/>
      <c r="Q84" s="1273"/>
      <c r="R84" s="1273"/>
      <c r="S84" s="1273"/>
      <c r="T84" s="1273"/>
      <c r="U84" s="1273"/>
      <c r="V84" s="1273"/>
      <c r="W84" s="445"/>
      <c r="X84" s="445"/>
      <c r="Y84" s="445"/>
      <c r="Z84" s="445"/>
      <c r="AA84" s="445"/>
      <c r="AB84" s="445"/>
      <c r="AC84" s="445"/>
    </row>
    <row r="85" spans="1:29" s="446" customFormat="1" ht="17.100000000000001" customHeight="1">
      <c r="A85" s="419" t="s">
        <v>3027</v>
      </c>
      <c r="B85" s="419"/>
      <c r="C85" s="419"/>
      <c r="D85" s="419"/>
      <c r="E85" s="445"/>
      <c r="F85" s="445"/>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row>
    <row r="86" spans="1:29" s="446" customFormat="1" ht="17.100000000000001" customHeight="1">
      <c r="A86" s="1275" t="s">
        <v>3028</v>
      </c>
      <c r="B86" s="1275"/>
      <c r="C86" s="1275"/>
      <c r="D86" s="1275"/>
      <c r="E86" s="1275"/>
      <c r="F86" s="1275"/>
      <c r="G86" s="1275"/>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row>
    <row r="87" spans="1:29" s="446" customFormat="1" ht="17.100000000000001" customHeight="1">
      <c r="A87" s="419" t="s">
        <v>3029</v>
      </c>
      <c r="B87" s="419"/>
      <c r="C87" s="419"/>
      <c r="D87" s="419"/>
      <c r="E87" s="1251"/>
      <c r="F87" s="1251"/>
      <c r="G87" s="1251"/>
      <c r="H87" s="1251"/>
      <c r="I87" s="1251"/>
      <c r="J87" s="1251"/>
      <c r="K87" s="1251"/>
      <c r="L87" s="1251"/>
      <c r="M87" s="1251"/>
      <c r="N87" s="1251"/>
      <c r="O87" s="1251"/>
      <c r="P87" s="1251"/>
      <c r="Q87" s="1251"/>
      <c r="R87" s="1251"/>
      <c r="S87" s="1251"/>
      <c r="T87" s="1251"/>
      <c r="U87" s="1251"/>
      <c r="V87" s="1251"/>
      <c r="W87" s="1251"/>
      <c r="X87" s="1251"/>
      <c r="Y87" s="1251"/>
      <c r="Z87" s="1251"/>
      <c r="AA87" s="1251"/>
      <c r="AB87" s="1251"/>
      <c r="AC87" s="1251"/>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50" t="s">
        <v>2973</v>
      </c>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row>
    <row r="2" spans="1:29" ht="17.100000000000001" customHeight="1">
      <c r="A2" s="1292" t="s">
        <v>2974</v>
      </c>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row>
    <row r="3" spans="1:29" s="446" customFormat="1" ht="17.100000000000001" customHeight="1">
      <c r="A3" s="419" t="s">
        <v>2975</v>
      </c>
      <c r="B3" s="419"/>
      <c r="C3" s="419"/>
      <c r="D3" s="419"/>
      <c r="E3" s="445"/>
      <c r="F3" s="445"/>
      <c r="G3" s="1272"/>
      <c r="H3" s="1272"/>
      <c r="I3" s="1272"/>
      <c r="J3" s="1272"/>
      <c r="K3" s="1272"/>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2977</v>
      </c>
      <c r="B4" s="408"/>
      <c r="C4" s="408"/>
      <c r="D4" s="408"/>
      <c r="E4" s="408"/>
      <c r="F4" s="410" t="s">
        <v>2978</v>
      </c>
      <c r="G4" s="1293"/>
      <c r="H4" s="1293"/>
      <c r="I4" s="1293"/>
      <c r="J4" s="1293"/>
      <c r="K4" s="1293"/>
      <c r="L4" s="420" t="s">
        <v>2804</v>
      </c>
      <c r="M4" s="1294"/>
      <c r="N4" s="1294"/>
      <c r="O4" s="1294"/>
      <c r="P4" s="1294"/>
      <c r="Q4" s="1294"/>
      <c r="R4" s="1294"/>
      <c r="S4" s="1294"/>
      <c r="T4" s="1294"/>
      <c r="U4" s="1294"/>
      <c r="V4" s="1294"/>
      <c r="W4" s="1294"/>
      <c r="X4" s="1294"/>
      <c r="Y4" s="1294"/>
      <c r="Z4" s="1294"/>
      <c r="AA4" s="1294"/>
      <c r="AB4" s="1294"/>
      <c r="AC4" s="1294"/>
    </row>
    <row r="5" spans="1:29" s="446" customFormat="1" ht="17.100000000000001" customHeight="1">
      <c r="A5" s="406" t="s">
        <v>2979</v>
      </c>
      <c r="B5" s="406"/>
      <c r="C5" s="406"/>
      <c r="D5" s="406"/>
      <c r="E5" s="406"/>
      <c r="F5" s="410" t="s">
        <v>2978</v>
      </c>
      <c r="G5" s="1126"/>
      <c r="H5" s="1126"/>
      <c r="I5" s="1126"/>
      <c r="J5" s="1126"/>
      <c r="K5" s="1126"/>
      <c r="L5" s="407" t="s">
        <v>2804</v>
      </c>
      <c r="M5" s="1235"/>
      <c r="N5" s="1235"/>
      <c r="O5" s="1235"/>
      <c r="P5" s="1235"/>
      <c r="Q5" s="1235"/>
      <c r="R5" s="1235"/>
      <c r="S5" s="1235"/>
      <c r="T5" s="1235"/>
      <c r="U5" s="1235"/>
      <c r="V5" s="1235"/>
      <c r="W5" s="1235"/>
      <c r="X5" s="1235"/>
      <c r="Y5" s="1235"/>
      <c r="Z5" s="1235"/>
      <c r="AA5" s="1235"/>
      <c r="AB5" s="1235"/>
      <c r="AC5" s="1235"/>
    </row>
    <row r="6" spans="1:29" s="446" customFormat="1" ht="17.100000000000001" customHeight="1">
      <c r="A6" s="406"/>
      <c r="B6" s="406"/>
      <c r="C6" s="406"/>
      <c r="D6" s="406"/>
      <c r="E6" s="406"/>
      <c r="F6" s="410" t="s">
        <v>2978</v>
      </c>
      <c r="G6" s="1126"/>
      <c r="H6" s="1126"/>
      <c r="I6" s="1126"/>
      <c r="J6" s="1126"/>
      <c r="K6" s="1126"/>
      <c r="L6" s="407" t="s">
        <v>2804</v>
      </c>
      <c r="M6" s="1235"/>
      <c r="N6" s="1235"/>
      <c r="O6" s="1235"/>
      <c r="P6" s="1235"/>
      <c r="Q6" s="1235"/>
      <c r="R6" s="1235"/>
      <c r="S6" s="1235"/>
      <c r="T6" s="1235"/>
      <c r="U6" s="1235"/>
      <c r="V6" s="1235"/>
      <c r="W6" s="1235"/>
      <c r="X6" s="1235"/>
      <c r="Y6" s="1235"/>
      <c r="Z6" s="1235"/>
      <c r="AA6" s="1235"/>
      <c r="AB6" s="1235"/>
      <c r="AC6" s="1235"/>
    </row>
    <row r="7" spans="1:29" s="446" customFormat="1" ht="17.100000000000001" customHeight="1">
      <c r="A7" s="406"/>
      <c r="B7" s="406"/>
      <c r="C7" s="406"/>
      <c r="D7" s="406"/>
      <c r="E7" s="406"/>
      <c r="F7" s="410" t="s">
        <v>2978</v>
      </c>
      <c r="G7" s="1126"/>
      <c r="H7" s="1126"/>
      <c r="I7" s="1126"/>
      <c r="J7" s="1126"/>
      <c r="K7" s="1126"/>
      <c r="L7" s="407" t="s">
        <v>2804</v>
      </c>
      <c r="M7" s="1235"/>
      <c r="N7" s="1235"/>
      <c r="O7" s="1235"/>
      <c r="P7" s="1235"/>
      <c r="Q7" s="1235"/>
      <c r="R7" s="1235"/>
      <c r="S7" s="1235"/>
      <c r="T7" s="1235"/>
      <c r="U7" s="1235"/>
      <c r="V7" s="1235"/>
      <c r="W7" s="1235"/>
      <c r="X7" s="1235"/>
      <c r="Y7" s="1235"/>
      <c r="Z7" s="1235"/>
      <c r="AA7" s="1235"/>
      <c r="AB7" s="1235"/>
      <c r="AC7" s="1235"/>
    </row>
    <row r="8" spans="1:29" s="446" customFormat="1" ht="17.100000000000001" customHeight="1">
      <c r="A8" s="406"/>
      <c r="B8" s="406"/>
      <c r="C8" s="406"/>
      <c r="D8" s="406"/>
      <c r="E8" s="406"/>
      <c r="F8" s="410" t="s">
        <v>2978</v>
      </c>
      <c r="G8" s="1291"/>
      <c r="H8" s="1291"/>
      <c r="I8" s="1291"/>
      <c r="J8" s="1291"/>
      <c r="K8" s="1291"/>
      <c r="L8" s="407" t="s">
        <v>2804</v>
      </c>
      <c r="M8" s="1254"/>
      <c r="N8" s="1254"/>
      <c r="O8" s="1254"/>
      <c r="P8" s="1254"/>
      <c r="Q8" s="1254"/>
      <c r="R8" s="1254"/>
      <c r="S8" s="1254"/>
      <c r="T8" s="1254"/>
      <c r="U8" s="1254"/>
      <c r="V8" s="1254"/>
      <c r="W8" s="1254"/>
      <c r="X8" s="1254"/>
      <c r="Y8" s="1254"/>
      <c r="Z8" s="1254"/>
      <c r="AA8" s="1254"/>
      <c r="AB8" s="1254"/>
      <c r="AC8" s="1254"/>
    </row>
    <row r="9" spans="1:29" s="446" customFormat="1" ht="17.100000000000001" customHeight="1">
      <c r="A9" s="408" t="s">
        <v>2980</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2820</v>
      </c>
      <c r="D10" s="407" t="s">
        <v>2855</v>
      </c>
      <c r="E10" s="407"/>
      <c r="F10" s="409" t="s">
        <v>2820</v>
      </c>
      <c r="G10" s="415" t="s">
        <v>2856</v>
      </c>
      <c r="H10" s="407"/>
      <c r="I10" s="409" t="s">
        <v>2820</v>
      </c>
      <c r="J10" s="415" t="s">
        <v>2857</v>
      </c>
      <c r="K10" s="415"/>
      <c r="L10" s="409" t="s">
        <v>2820</v>
      </c>
      <c r="M10" s="415" t="s">
        <v>2858</v>
      </c>
      <c r="N10" s="406"/>
      <c r="O10" s="409" t="s">
        <v>2820</v>
      </c>
      <c r="P10" s="415" t="s">
        <v>2859</v>
      </c>
      <c r="Q10" s="415"/>
      <c r="R10" s="415"/>
      <c r="S10" s="409" t="s">
        <v>2820</v>
      </c>
      <c r="T10" s="415" t="s">
        <v>2860</v>
      </c>
      <c r="U10" s="415"/>
      <c r="V10" s="415"/>
      <c r="W10" s="415"/>
      <c r="X10" s="409" t="s">
        <v>2820</v>
      </c>
      <c r="Y10" s="415" t="s">
        <v>2861</v>
      </c>
      <c r="Z10" s="415"/>
      <c r="AA10" s="415"/>
      <c r="AB10" s="415"/>
      <c r="AC10" s="415"/>
    </row>
    <row r="11" spans="1:29" s="446" customFormat="1" ht="17.100000000000001" customHeight="1">
      <c r="A11" s="419" t="s">
        <v>2981</v>
      </c>
      <c r="B11" s="419"/>
      <c r="C11" s="419"/>
      <c r="D11" s="419"/>
      <c r="E11" s="419"/>
      <c r="F11" s="1289"/>
      <c r="G11" s="1289"/>
      <c r="H11" s="1289"/>
      <c r="I11" s="1289"/>
      <c r="J11" s="1289"/>
      <c r="K11" s="1289"/>
      <c r="L11" s="419" t="s">
        <v>2982</v>
      </c>
      <c r="M11" s="419"/>
      <c r="N11" s="419"/>
      <c r="O11" s="1289"/>
      <c r="P11" s="1289"/>
      <c r="Q11" s="1289"/>
      <c r="R11" s="1289"/>
      <c r="S11" s="1289"/>
      <c r="T11" s="1289"/>
      <c r="U11" s="419" t="s">
        <v>2937</v>
      </c>
      <c r="V11" s="419"/>
      <c r="W11" s="419"/>
      <c r="X11" s="419"/>
      <c r="Y11" s="419"/>
      <c r="Z11" s="419"/>
      <c r="AA11" s="419"/>
      <c r="AB11" s="419"/>
      <c r="AC11" s="419"/>
    </row>
    <row r="12" spans="1:29" s="446" customFormat="1" ht="17.100000000000001" customHeight="1">
      <c r="A12" s="408" t="s">
        <v>2983</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2820</v>
      </c>
      <c r="D13" s="364" t="s">
        <v>2984</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2820</v>
      </c>
      <c r="D14" s="364" t="s">
        <v>2985</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2820</v>
      </c>
      <c r="D15" s="406" t="s">
        <v>2986</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2820</v>
      </c>
      <c r="D16" s="364" t="s">
        <v>2987</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2820</v>
      </c>
      <c r="D17" s="364" t="s">
        <v>2988</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2820</v>
      </c>
      <c r="D18" s="364" t="s">
        <v>2989</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2820</v>
      </c>
      <c r="D19" s="430" t="s">
        <v>2553</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2990</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2820</v>
      </c>
      <c r="D21" s="406" t="s">
        <v>2991</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2820</v>
      </c>
      <c r="D22" s="406" t="s">
        <v>2992</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2820</v>
      </c>
      <c r="D23" s="406" t="s">
        <v>2993</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2820</v>
      </c>
      <c r="D24" s="406" t="s">
        <v>2994</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2820</v>
      </c>
      <c r="D25" s="406" t="s">
        <v>2553</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2820</v>
      </c>
      <c r="D26" s="415" t="s">
        <v>2995</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2996</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2820</v>
      </c>
      <c r="D28" s="406" t="s">
        <v>2997</v>
      </c>
      <c r="E28" s="406"/>
      <c r="F28" s="406"/>
      <c r="G28" s="364"/>
      <c r="H28" s="364"/>
      <c r="I28" s="409" t="s">
        <v>2820</v>
      </c>
      <c r="J28" s="364" t="s">
        <v>2998</v>
      </c>
      <c r="K28" s="364"/>
      <c r="L28" s="364"/>
      <c r="M28" s="364"/>
      <c r="N28" s="364"/>
      <c r="O28" s="364"/>
      <c r="P28" s="409" t="s">
        <v>2820</v>
      </c>
      <c r="Q28" s="406" t="s">
        <v>2999</v>
      </c>
      <c r="R28" s="364"/>
      <c r="S28" s="364"/>
      <c r="T28" s="364"/>
      <c r="U28" s="364"/>
      <c r="V28" s="364"/>
      <c r="W28" s="409" t="s">
        <v>2820</v>
      </c>
      <c r="X28" s="364" t="s">
        <v>3000</v>
      </c>
      <c r="Y28" s="364"/>
      <c r="Z28" s="364"/>
      <c r="AA28" s="364"/>
      <c r="AB28" s="364"/>
      <c r="AC28" s="364"/>
    </row>
    <row r="29" spans="1:29" s="446" customFormat="1" ht="17.100000000000001" customHeight="1">
      <c r="A29" s="406"/>
      <c r="B29" s="406"/>
      <c r="C29" s="409" t="s">
        <v>2820</v>
      </c>
      <c r="D29" s="406" t="s">
        <v>2553</v>
      </c>
      <c r="E29" s="406"/>
      <c r="F29" s="406"/>
      <c r="G29" s="364"/>
      <c r="H29" s="364"/>
      <c r="I29" s="409" t="s">
        <v>2820</v>
      </c>
      <c r="J29" s="364" t="s">
        <v>3001</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3002</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3003</v>
      </c>
      <c r="B31" s="406"/>
      <c r="C31" s="406"/>
      <c r="D31" s="406"/>
      <c r="E31" s="406"/>
      <c r="F31" s="365"/>
      <c r="G31" s="365"/>
      <c r="H31" s="365"/>
      <c r="I31" s="365"/>
      <c r="J31" s="1263"/>
      <c r="K31" s="1263"/>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3004</v>
      </c>
      <c r="B32" s="406"/>
      <c r="C32" s="406"/>
      <c r="D32" s="406"/>
      <c r="E32" s="406"/>
      <c r="F32" s="365"/>
      <c r="G32" s="365"/>
      <c r="H32" s="365"/>
      <c r="I32" s="365"/>
      <c r="J32" s="1263"/>
      <c r="K32" s="1263"/>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3005</v>
      </c>
      <c r="B33" s="406"/>
      <c r="C33" s="406"/>
      <c r="D33" s="406"/>
      <c r="E33" s="406"/>
      <c r="F33" s="365"/>
      <c r="G33" s="365"/>
      <c r="H33" s="365"/>
      <c r="I33" s="365"/>
      <c r="J33" s="1263"/>
      <c r="K33" s="1263"/>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3006</v>
      </c>
      <c r="B34" s="415"/>
      <c r="C34" s="415"/>
      <c r="D34" s="415"/>
      <c r="E34" s="415"/>
      <c r="F34" s="414"/>
      <c r="G34" s="365"/>
      <c r="H34" s="365"/>
      <c r="I34" s="365"/>
      <c r="J34" s="1290"/>
      <c r="K34" s="1290"/>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3007</v>
      </c>
      <c r="B35" s="408"/>
      <c r="C35" s="408"/>
      <c r="D35" s="408"/>
      <c r="E35" s="408"/>
      <c r="F35" s="408"/>
      <c r="G35" s="1285"/>
      <c r="H35" s="1285"/>
      <c r="I35" s="1285"/>
      <c r="J35" s="1285"/>
      <c r="K35" s="1285"/>
      <c r="L35" s="1285"/>
      <c r="M35" s="1285"/>
      <c r="N35" s="1285"/>
      <c r="O35" s="1285"/>
      <c r="P35" s="1285"/>
      <c r="Q35" s="1285"/>
      <c r="R35" s="1285"/>
      <c r="S35" s="1285"/>
      <c r="T35" s="1285"/>
      <c r="U35" s="1285"/>
      <c r="V35" s="408"/>
      <c r="W35" s="408"/>
      <c r="X35" s="408"/>
      <c r="Y35" s="408"/>
      <c r="Z35" s="408"/>
      <c r="AA35" s="408"/>
      <c r="AB35" s="408"/>
      <c r="AC35" s="408"/>
    </row>
    <row r="36" spans="1:51" s="446" customFormat="1" ht="17.100000000000001" customHeight="1">
      <c r="A36" s="406" t="s">
        <v>3008</v>
      </c>
      <c r="B36" s="406"/>
      <c r="C36" s="406"/>
      <c r="D36" s="406"/>
      <c r="E36" s="406"/>
      <c r="F36" s="406"/>
      <c r="G36" s="425"/>
      <c r="H36" s="425"/>
      <c r="I36" s="1255"/>
      <c r="J36" s="1255"/>
      <c r="K36" s="1255"/>
      <c r="L36" s="365" t="s">
        <v>2834</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3009</v>
      </c>
      <c r="B37" s="406"/>
      <c r="C37" s="406"/>
      <c r="D37" s="406"/>
      <c r="E37" s="406"/>
      <c r="F37" s="406"/>
      <c r="G37" s="425"/>
      <c r="H37" s="425"/>
      <c r="I37" s="1255"/>
      <c r="J37" s="1255"/>
      <c r="K37" s="1255"/>
      <c r="L37" s="365" t="s">
        <v>2834</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86" t="s">
        <v>3010</v>
      </c>
      <c r="B38" s="1286"/>
      <c r="C38" s="1286"/>
      <c r="D38" s="1286"/>
      <c r="E38" s="1286"/>
      <c r="F38" s="1286"/>
      <c r="G38" s="1286"/>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T38" s="449"/>
      <c r="AU38" s="449"/>
      <c r="AV38" s="449"/>
      <c r="AW38" s="449" t="s">
        <v>3011</v>
      </c>
      <c r="AX38" s="449"/>
      <c r="AY38" s="449"/>
    </row>
    <row r="39" spans="1:51" s="446" customFormat="1" ht="17.100000000000001" customHeight="1">
      <c r="A39" s="414"/>
      <c r="B39" s="414"/>
      <c r="C39" s="414"/>
      <c r="D39" s="414"/>
      <c r="E39" s="414"/>
      <c r="F39" s="414"/>
      <c r="G39" s="414"/>
      <c r="H39" s="1288"/>
      <c r="I39" s="1288"/>
      <c r="J39" s="1288"/>
      <c r="K39" s="1288"/>
      <c r="L39" s="1288"/>
      <c r="M39" s="1288"/>
      <c r="N39" s="1288"/>
      <c r="O39" s="1288"/>
      <c r="P39" s="1288"/>
      <c r="Q39" s="1288"/>
      <c r="R39" s="1288"/>
      <c r="S39" s="1288"/>
      <c r="T39" s="1288"/>
      <c r="U39" s="1288"/>
      <c r="V39" s="1288"/>
      <c r="W39" s="1288"/>
      <c r="X39" s="1288"/>
      <c r="Y39" s="1288"/>
      <c r="Z39" s="1288"/>
      <c r="AA39" s="1288"/>
      <c r="AB39" s="1288"/>
      <c r="AC39" s="1288"/>
    </row>
    <row r="40" spans="1:51" s="446" customFormat="1" ht="17.100000000000001" customHeight="1">
      <c r="A40" s="408" t="s">
        <v>3012</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79" t="s">
        <v>4158</v>
      </c>
      <c r="B41" s="1279"/>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2820</v>
      </c>
      <c r="W42" s="406" t="s">
        <v>2939</v>
      </c>
      <c r="X42" s="348" t="str">
        <f>IF(V42="■","□","■")</f>
        <v>■</v>
      </c>
      <c r="Y42" s="406" t="s">
        <v>2940</v>
      </c>
      <c r="Z42" s="426"/>
      <c r="AA42" s="426"/>
      <c r="AB42" s="426"/>
      <c r="AC42" s="426"/>
      <c r="AD42" s="450"/>
      <c r="AE42" s="450"/>
      <c r="AF42" s="450"/>
    </row>
    <row r="43" spans="1:51" s="446" customFormat="1" ht="17.100000000000001" customHeight="1">
      <c r="A43" s="406" t="s">
        <v>4143</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2820</v>
      </c>
      <c r="C44" s="1283" t="s">
        <v>4144</v>
      </c>
      <c r="D44" s="1283"/>
      <c r="E44" s="1283"/>
      <c r="F44" s="1283"/>
      <c r="G44" s="1283"/>
      <c r="H44" s="1283"/>
      <c r="I44" s="1283"/>
      <c r="J44" s="1283"/>
      <c r="K44" s="1283"/>
      <c r="L44" s="1283"/>
      <c r="M44" s="1283"/>
      <c r="N44" s="1283"/>
      <c r="O44" s="1283"/>
      <c r="P44" s="1283"/>
      <c r="Q44" s="1283"/>
      <c r="R44" s="1283"/>
      <c r="S44" s="1283"/>
      <c r="T44" s="1283"/>
      <c r="U44" s="1283"/>
      <c r="V44" s="1283"/>
      <c r="W44" s="1283"/>
      <c r="X44" s="1283"/>
      <c r="Y44" s="1283"/>
      <c r="Z44" s="1283"/>
      <c r="AA44" s="1283"/>
      <c r="AB44" s="1283"/>
      <c r="AC44" s="426"/>
      <c r="AD44" s="450"/>
      <c r="AE44" s="450"/>
      <c r="AF44" s="450"/>
    </row>
    <row r="45" spans="1:51" s="446" customFormat="1" ht="17.100000000000001" customHeight="1">
      <c r="A45" s="406"/>
      <c r="B45" s="426"/>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426"/>
      <c r="AD45" s="450"/>
      <c r="AE45" s="450"/>
      <c r="AF45" s="450"/>
    </row>
    <row r="46" spans="1:51" s="446" customFormat="1" ht="17.100000000000001" customHeight="1">
      <c r="A46" s="406"/>
      <c r="B46" s="409" t="s">
        <v>2820</v>
      </c>
      <c r="C46" s="1283" t="s">
        <v>4145</v>
      </c>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426"/>
      <c r="AD46" s="450"/>
      <c r="AE46" s="450"/>
      <c r="AF46" s="450"/>
    </row>
    <row r="47" spans="1:51" s="446" customFormat="1" ht="17.100000000000001" customHeight="1">
      <c r="A47" s="406"/>
      <c r="B47" s="426"/>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426"/>
      <c r="AD47" s="450"/>
      <c r="AE47" s="450"/>
      <c r="AF47" s="450"/>
    </row>
    <row r="48" spans="1:51" s="446" customFormat="1" ht="17.100000000000001" customHeight="1">
      <c r="A48" s="406"/>
      <c r="B48" s="1283" t="s">
        <v>4146</v>
      </c>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426"/>
      <c r="AD48" s="450"/>
      <c r="AE48" s="450"/>
      <c r="AF48" s="450"/>
    </row>
    <row r="49" spans="1:32" s="446" customFormat="1" ht="17.100000000000001" customHeight="1">
      <c r="A49" s="406"/>
      <c r="B49" s="1283"/>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426"/>
      <c r="AD49" s="450"/>
      <c r="AE49" s="450"/>
      <c r="AF49" s="450"/>
    </row>
    <row r="50" spans="1:32" s="446" customFormat="1" ht="17.100000000000001" customHeight="1">
      <c r="A50" s="406"/>
      <c r="B50" s="426"/>
      <c r="C50" s="426" t="s">
        <v>4147</v>
      </c>
      <c r="D50" s="426"/>
      <c r="E50" s="426"/>
      <c r="F50" s="1284"/>
      <c r="G50" s="1284"/>
      <c r="H50" s="1284"/>
      <c r="I50" s="1284"/>
      <c r="J50" s="1284"/>
      <c r="K50" s="1284"/>
      <c r="L50" s="1284"/>
      <c r="M50" s="1284"/>
      <c r="N50" s="1284"/>
      <c r="O50" s="1284"/>
      <c r="P50" s="1284"/>
      <c r="Q50" s="1284"/>
      <c r="R50" s="1284"/>
      <c r="S50" s="1284"/>
      <c r="T50" s="1284"/>
      <c r="U50" s="1284"/>
      <c r="V50" s="1284"/>
      <c r="W50" s="1284"/>
      <c r="X50" s="348"/>
      <c r="Y50" s="406"/>
      <c r="Z50" s="426"/>
      <c r="AA50" s="426"/>
      <c r="AB50" s="426"/>
      <c r="AC50" s="426"/>
      <c r="AD50" s="450"/>
      <c r="AE50" s="450"/>
      <c r="AF50" s="450"/>
    </row>
    <row r="51" spans="1:32" s="446" customFormat="1" ht="17.100000000000001" customHeight="1">
      <c r="A51" s="406"/>
      <c r="B51" s="426"/>
      <c r="C51" s="426" t="s">
        <v>4148</v>
      </c>
      <c r="D51" s="426"/>
      <c r="E51" s="426"/>
      <c r="F51" s="426"/>
      <c r="G51" s="426"/>
      <c r="H51" s="426"/>
      <c r="I51" s="406"/>
      <c r="J51" s="406"/>
      <c r="K51" s="406"/>
      <c r="L51" s="406"/>
      <c r="M51" s="406"/>
      <c r="N51" s="406" t="s">
        <v>16</v>
      </c>
      <c r="O51" s="1236"/>
      <c r="P51" s="1236"/>
      <c r="Q51" s="1236"/>
      <c r="R51" s="1236"/>
      <c r="S51" s="1236"/>
      <c r="T51" s="1236"/>
      <c r="U51" s="1236"/>
      <c r="V51" s="1236"/>
      <c r="W51" s="1236"/>
      <c r="X51" s="348" t="s">
        <v>17</v>
      </c>
      <c r="Y51" s="406"/>
      <c r="Z51" s="426"/>
      <c r="AA51" s="426"/>
      <c r="AB51" s="426"/>
      <c r="AC51" s="426"/>
      <c r="AD51" s="450"/>
      <c r="AE51" s="450"/>
      <c r="AF51" s="450"/>
    </row>
    <row r="52" spans="1:32" s="446" customFormat="1" ht="17.100000000000001" customHeight="1">
      <c r="A52" s="1280" t="s">
        <v>4138</v>
      </c>
      <c r="B52" s="1281"/>
      <c r="C52" s="1281"/>
      <c r="D52" s="1281"/>
      <c r="E52" s="1281"/>
      <c r="F52" s="1281"/>
      <c r="G52" s="1281"/>
      <c r="H52" s="1281"/>
      <c r="I52" s="1280"/>
      <c r="J52" s="1280"/>
      <c r="K52" s="1280"/>
      <c r="L52" s="1280"/>
      <c r="M52" s="1280"/>
      <c r="N52" s="1280"/>
      <c r="O52" s="1280"/>
      <c r="P52" s="1280"/>
      <c r="Q52" s="1280"/>
      <c r="R52" s="1280"/>
      <c r="S52" s="1280"/>
      <c r="T52" s="1280"/>
      <c r="U52" s="1280"/>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2820</v>
      </c>
      <c r="W53" s="406" t="s">
        <v>2939</v>
      </c>
      <c r="X53" s="348" t="str">
        <f>IF(V53="■","□","■")</f>
        <v>■</v>
      </c>
      <c r="Y53" s="406" t="s">
        <v>2940</v>
      </c>
      <c r="Z53" s="426"/>
      <c r="AA53" s="426"/>
      <c r="AB53" s="426"/>
      <c r="AC53" s="426"/>
      <c r="AD53" s="450"/>
      <c r="AE53" s="450"/>
      <c r="AF53" s="450"/>
    </row>
    <row r="54" spans="1:32" s="446" customFormat="1" ht="17.100000000000001" customHeight="1">
      <c r="A54" s="406" t="s">
        <v>4139</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2"/>
      <c r="G55" s="1282"/>
      <c r="H55" s="1282"/>
      <c r="I55" s="1282"/>
      <c r="J55" s="1282"/>
      <c r="K55" s="1282"/>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4140</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26"/>
      <c r="G57" s="1126"/>
      <c r="H57" s="1126"/>
      <c r="I57" s="1126"/>
      <c r="J57" s="1126"/>
      <c r="K57" s="1126"/>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4141</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2820</v>
      </c>
      <c r="C59" s="406" t="s">
        <v>3013</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2820</v>
      </c>
      <c r="C60" s="406" t="s">
        <v>3014</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4142</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26"/>
      <c r="G62" s="1126"/>
      <c r="H62" s="1126"/>
      <c r="I62" s="1126"/>
      <c r="J62" s="1126"/>
      <c r="K62" s="1126"/>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3015</v>
      </c>
      <c r="B64" s="408"/>
      <c r="C64" s="408"/>
      <c r="D64" s="408"/>
      <c r="E64" s="408"/>
      <c r="F64" s="408"/>
      <c r="G64" s="408"/>
      <c r="H64" s="408"/>
      <c r="I64" s="408"/>
      <c r="J64" s="408"/>
      <c r="K64" s="448" t="s">
        <v>2565</v>
      </c>
      <c r="L64" s="383" t="s">
        <v>3016</v>
      </c>
      <c r="M64" s="383"/>
      <c r="N64" s="383"/>
      <c r="O64" s="408" t="s">
        <v>2839</v>
      </c>
      <c r="P64" s="408" t="s">
        <v>2864</v>
      </c>
      <c r="Q64" s="408"/>
      <c r="R64" s="408"/>
      <c r="S64" s="408"/>
      <c r="T64" s="408"/>
      <c r="U64" s="408" t="s">
        <v>2839</v>
      </c>
      <c r="V64" s="408" t="s">
        <v>3017</v>
      </c>
      <c r="W64" s="408"/>
      <c r="X64" s="408"/>
      <c r="Y64" s="408"/>
      <c r="Z64" s="408" t="s">
        <v>2866</v>
      </c>
      <c r="AA64" s="408"/>
      <c r="AB64" s="408"/>
      <c r="AC64" s="408"/>
    </row>
    <row r="65" spans="1:29" s="446" customFormat="1" ht="17.100000000000001" customHeight="1">
      <c r="A65" s="406" t="s">
        <v>3018</v>
      </c>
      <c r="B65" s="406"/>
      <c r="C65" s="406"/>
      <c r="D65" s="406"/>
      <c r="E65" s="406"/>
      <c r="F65" s="457" t="s">
        <v>2803</v>
      </c>
      <c r="G65" s="1263"/>
      <c r="H65" s="1263"/>
      <c r="I65" s="1263"/>
      <c r="J65" s="406" t="s">
        <v>3019</v>
      </c>
      <c r="K65" s="406" t="s">
        <v>2839</v>
      </c>
      <c r="L65" s="1278"/>
      <c r="M65" s="1278"/>
      <c r="N65" s="1278"/>
      <c r="O65" s="406" t="s">
        <v>2839</v>
      </c>
      <c r="P65" s="1239"/>
      <c r="Q65" s="1239"/>
      <c r="R65" s="1239"/>
      <c r="S65" s="1239"/>
      <c r="T65" s="1239"/>
      <c r="U65" s="406" t="s">
        <v>2839</v>
      </c>
      <c r="V65" s="1240" t="str">
        <f t="shared" ref="V65:V79" si="0">IF(L65="","",L65+P65)</f>
        <v/>
      </c>
      <c r="W65" s="1240"/>
      <c r="X65" s="1240"/>
      <c r="Y65" s="1240"/>
      <c r="Z65" s="406" t="s">
        <v>3020</v>
      </c>
      <c r="AA65" s="458"/>
      <c r="AB65" s="458"/>
      <c r="AC65" s="406"/>
    </row>
    <row r="66" spans="1:29" s="446" customFormat="1" ht="17.100000000000001" customHeight="1">
      <c r="A66" s="406"/>
      <c r="B66" s="406"/>
      <c r="C66" s="406"/>
      <c r="D66" s="406"/>
      <c r="E66" s="406"/>
      <c r="F66" s="457" t="s">
        <v>2803</v>
      </c>
      <c r="G66" s="1263"/>
      <c r="H66" s="1263"/>
      <c r="I66" s="1263"/>
      <c r="J66" s="406" t="s">
        <v>3019</v>
      </c>
      <c r="K66" s="406" t="s">
        <v>2839</v>
      </c>
      <c r="L66" s="1278"/>
      <c r="M66" s="1278"/>
      <c r="N66" s="1278"/>
      <c r="O66" s="406" t="s">
        <v>2839</v>
      </c>
      <c r="P66" s="1239"/>
      <c r="Q66" s="1239"/>
      <c r="R66" s="1239"/>
      <c r="S66" s="1239"/>
      <c r="T66" s="1239"/>
      <c r="U66" s="406" t="s">
        <v>2839</v>
      </c>
      <c r="V66" s="1240" t="str">
        <f t="shared" si="0"/>
        <v/>
      </c>
      <c r="W66" s="1240"/>
      <c r="X66" s="1240"/>
      <c r="Y66" s="1240"/>
      <c r="Z66" s="406" t="s">
        <v>3020</v>
      </c>
      <c r="AA66" s="458"/>
      <c r="AB66" s="458"/>
      <c r="AC66" s="406"/>
    </row>
    <row r="67" spans="1:29" s="446" customFormat="1" ht="17.100000000000001" customHeight="1">
      <c r="A67" s="406"/>
      <c r="B67" s="406"/>
      <c r="C67" s="406"/>
      <c r="D67" s="406"/>
      <c r="E67" s="406"/>
      <c r="F67" s="457" t="s">
        <v>2803</v>
      </c>
      <c r="G67" s="1263"/>
      <c r="H67" s="1263"/>
      <c r="I67" s="1263"/>
      <c r="J67" s="406" t="s">
        <v>3019</v>
      </c>
      <c r="K67" s="406" t="s">
        <v>2839</v>
      </c>
      <c r="L67" s="1278"/>
      <c r="M67" s="1278"/>
      <c r="N67" s="1278"/>
      <c r="O67" s="406" t="s">
        <v>2839</v>
      </c>
      <c r="P67" s="1239"/>
      <c r="Q67" s="1239"/>
      <c r="R67" s="1239"/>
      <c r="S67" s="1239"/>
      <c r="T67" s="1239"/>
      <c r="U67" s="406" t="s">
        <v>2839</v>
      </c>
      <c r="V67" s="1240" t="str">
        <f t="shared" si="0"/>
        <v/>
      </c>
      <c r="W67" s="1240"/>
      <c r="X67" s="1240"/>
      <c r="Y67" s="1240"/>
      <c r="Z67" s="406" t="s">
        <v>3020</v>
      </c>
      <c r="AA67" s="458"/>
      <c r="AB67" s="458"/>
      <c r="AC67" s="406"/>
    </row>
    <row r="68" spans="1:29" s="446" customFormat="1" ht="17.100000000000001" customHeight="1">
      <c r="A68" s="406"/>
      <c r="B68" s="406"/>
      <c r="C68" s="406"/>
      <c r="D68" s="406"/>
      <c r="E68" s="406"/>
      <c r="F68" s="457" t="s">
        <v>2803</v>
      </c>
      <c r="G68" s="1263"/>
      <c r="H68" s="1263"/>
      <c r="I68" s="1263"/>
      <c r="J68" s="406" t="s">
        <v>3019</v>
      </c>
      <c r="K68" s="406" t="s">
        <v>2839</v>
      </c>
      <c r="L68" s="1278"/>
      <c r="M68" s="1278"/>
      <c r="N68" s="1278"/>
      <c r="O68" s="406" t="s">
        <v>2839</v>
      </c>
      <c r="P68" s="1239"/>
      <c r="Q68" s="1239"/>
      <c r="R68" s="1239"/>
      <c r="S68" s="1239"/>
      <c r="T68" s="1239"/>
      <c r="U68" s="406" t="s">
        <v>2839</v>
      </c>
      <c r="V68" s="1240" t="str">
        <f t="shared" si="0"/>
        <v/>
      </c>
      <c r="W68" s="1240"/>
      <c r="X68" s="1240"/>
      <c r="Y68" s="1240"/>
      <c r="Z68" s="406" t="s">
        <v>3020</v>
      </c>
      <c r="AA68" s="458"/>
      <c r="AB68" s="458"/>
      <c r="AC68" s="406"/>
    </row>
    <row r="69" spans="1:29" s="446" customFormat="1" ht="16.5" customHeight="1">
      <c r="A69" s="406"/>
      <c r="B69" s="406"/>
      <c r="C69" s="406"/>
      <c r="D69" s="406"/>
      <c r="E69" s="406"/>
      <c r="F69" s="457" t="s">
        <v>2803</v>
      </c>
      <c r="G69" s="1263"/>
      <c r="H69" s="1263"/>
      <c r="I69" s="1263"/>
      <c r="J69" s="406" t="s">
        <v>3019</v>
      </c>
      <c r="K69" s="406" t="s">
        <v>2839</v>
      </c>
      <c r="L69" s="1278"/>
      <c r="M69" s="1278"/>
      <c r="N69" s="1278"/>
      <c r="O69" s="406" t="s">
        <v>2839</v>
      </c>
      <c r="P69" s="1239"/>
      <c r="Q69" s="1239"/>
      <c r="R69" s="1239"/>
      <c r="S69" s="1239"/>
      <c r="T69" s="1239"/>
      <c r="U69" s="406" t="s">
        <v>2839</v>
      </c>
      <c r="V69" s="1240" t="str">
        <f t="shared" si="0"/>
        <v/>
      </c>
      <c r="W69" s="1240"/>
      <c r="X69" s="1240"/>
      <c r="Y69" s="1240"/>
      <c r="Z69" s="406" t="s">
        <v>3020</v>
      </c>
      <c r="AA69" s="458"/>
      <c r="AB69" s="458"/>
      <c r="AC69" s="406"/>
    </row>
    <row r="70" spans="1:29" s="446" customFormat="1" ht="17.100000000000001" customHeight="1">
      <c r="A70" s="406"/>
      <c r="B70" s="406"/>
      <c r="C70" s="406"/>
      <c r="D70" s="406"/>
      <c r="E70" s="406"/>
      <c r="F70" s="457" t="s">
        <v>2803</v>
      </c>
      <c r="G70" s="1263"/>
      <c r="H70" s="1263"/>
      <c r="I70" s="1263"/>
      <c r="J70" s="406" t="s">
        <v>3019</v>
      </c>
      <c r="K70" s="406" t="s">
        <v>2839</v>
      </c>
      <c r="L70" s="1278"/>
      <c r="M70" s="1278"/>
      <c r="N70" s="1278"/>
      <c r="O70" s="406" t="s">
        <v>2839</v>
      </c>
      <c r="P70" s="1239"/>
      <c r="Q70" s="1239"/>
      <c r="R70" s="1239"/>
      <c r="S70" s="1239"/>
      <c r="T70" s="1239"/>
      <c r="U70" s="406" t="s">
        <v>2839</v>
      </c>
      <c r="V70" s="1240" t="str">
        <f t="shared" si="0"/>
        <v/>
      </c>
      <c r="W70" s="1240"/>
      <c r="X70" s="1240"/>
      <c r="Y70" s="1240"/>
      <c r="Z70" s="406" t="s">
        <v>3020</v>
      </c>
      <c r="AA70" s="458"/>
      <c r="AB70" s="458"/>
      <c r="AC70" s="406"/>
    </row>
    <row r="71" spans="1:29" s="446" customFormat="1" ht="17.100000000000001" hidden="1" customHeight="1" outlineLevel="1">
      <c r="A71" s="406"/>
      <c r="B71" s="406"/>
      <c r="C71" s="406"/>
      <c r="D71" s="406"/>
      <c r="E71" s="406"/>
      <c r="F71" s="457" t="s">
        <v>2803</v>
      </c>
      <c r="G71" s="1263"/>
      <c r="H71" s="1263"/>
      <c r="I71" s="1263"/>
      <c r="J71" s="406" t="s">
        <v>3019</v>
      </c>
      <c r="K71" s="406" t="s">
        <v>2839</v>
      </c>
      <c r="L71" s="1278"/>
      <c r="M71" s="1278"/>
      <c r="N71" s="1278"/>
      <c r="O71" s="406" t="s">
        <v>2839</v>
      </c>
      <c r="P71" s="1239"/>
      <c r="Q71" s="1239"/>
      <c r="R71" s="1239"/>
      <c r="S71" s="1239"/>
      <c r="T71" s="1239"/>
      <c r="U71" s="406" t="s">
        <v>2839</v>
      </c>
      <c r="V71" s="1240" t="str">
        <f t="shared" si="0"/>
        <v/>
      </c>
      <c r="W71" s="1240"/>
      <c r="X71" s="1240"/>
      <c r="Y71" s="1240"/>
      <c r="Z71" s="406" t="s">
        <v>3020</v>
      </c>
      <c r="AA71" s="458"/>
      <c r="AB71" s="458"/>
      <c r="AC71" s="406"/>
    </row>
    <row r="72" spans="1:29" s="446" customFormat="1" ht="17.100000000000001" hidden="1" customHeight="1" outlineLevel="1">
      <c r="A72" s="406"/>
      <c r="B72" s="406"/>
      <c r="C72" s="406"/>
      <c r="D72" s="406"/>
      <c r="E72" s="406"/>
      <c r="F72" s="457" t="s">
        <v>2803</v>
      </c>
      <c r="G72" s="1263"/>
      <c r="H72" s="1263"/>
      <c r="I72" s="1263"/>
      <c r="J72" s="406" t="s">
        <v>3019</v>
      </c>
      <c r="K72" s="406" t="s">
        <v>2839</v>
      </c>
      <c r="L72" s="1278"/>
      <c r="M72" s="1278"/>
      <c r="N72" s="1278"/>
      <c r="O72" s="406" t="s">
        <v>2839</v>
      </c>
      <c r="P72" s="1239"/>
      <c r="Q72" s="1239"/>
      <c r="R72" s="1239"/>
      <c r="S72" s="1239"/>
      <c r="T72" s="1239"/>
      <c r="U72" s="406" t="s">
        <v>2839</v>
      </c>
      <c r="V72" s="1240" t="str">
        <f t="shared" si="0"/>
        <v/>
      </c>
      <c r="W72" s="1240"/>
      <c r="X72" s="1240"/>
      <c r="Y72" s="1240"/>
      <c r="Z72" s="406" t="s">
        <v>3020</v>
      </c>
      <c r="AA72" s="458"/>
      <c r="AB72" s="458"/>
      <c r="AC72" s="406"/>
    </row>
    <row r="73" spans="1:29" s="446" customFormat="1" ht="17.100000000000001" hidden="1" customHeight="1" outlineLevel="1">
      <c r="A73" s="406"/>
      <c r="B73" s="406"/>
      <c r="C73" s="406"/>
      <c r="D73" s="406"/>
      <c r="E73" s="406"/>
      <c r="F73" s="457" t="s">
        <v>2803</v>
      </c>
      <c r="G73" s="1263"/>
      <c r="H73" s="1263"/>
      <c r="I73" s="1263"/>
      <c r="J73" s="406" t="s">
        <v>3019</v>
      </c>
      <c r="K73" s="406" t="s">
        <v>2839</v>
      </c>
      <c r="L73" s="1278"/>
      <c r="M73" s="1278"/>
      <c r="N73" s="1278"/>
      <c r="O73" s="406" t="s">
        <v>2839</v>
      </c>
      <c r="P73" s="1239"/>
      <c r="Q73" s="1239"/>
      <c r="R73" s="1239"/>
      <c r="S73" s="1239"/>
      <c r="T73" s="1239"/>
      <c r="U73" s="406" t="s">
        <v>2839</v>
      </c>
      <c r="V73" s="1240" t="str">
        <f t="shared" si="0"/>
        <v/>
      </c>
      <c r="W73" s="1240"/>
      <c r="X73" s="1240"/>
      <c r="Y73" s="1240"/>
      <c r="Z73" s="406" t="s">
        <v>3020</v>
      </c>
      <c r="AA73" s="458"/>
      <c r="AB73" s="458"/>
      <c r="AC73" s="406"/>
    </row>
    <row r="74" spans="1:29" s="446" customFormat="1" ht="17.100000000000001" hidden="1" customHeight="1" outlineLevel="1">
      <c r="A74" s="406"/>
      <c r="B74" s="406"/>
      <c r="C74" s="406"/>
      <c r="D74" s="406"/>
      <c r="E74" s="406"/>
      <c r="F74" s="457" t="s">
        <v>2803</v>
      </c>
      <c r="G74" s="1263"/>
      <c r="H74" s="1263"/>
      <c r="I74" s="1263"/>
      <c r="J74" s="406" t="s">
        <v>3019</v>
      </c>
      <c r="K74" s="406" t="s">
        <v>2839</v>
      </c>
      <c r="L74" s="1278"/>
      <c r="M74" s="1278"/>
      <c r="N74" s="1278"/>
      <c r="O74" s="406" t="s">
        <v>2839</v>
      </c>
      <c r="P74" s="1239"/>
      <c r="Q74" s="1239"/>
      <c r="R74" s="1239"/>
      <c r="S74" s="1239"/>
      <c r="T74" s="1239"/>
      <c r="U74" s="406" t="s">
        <v>2839</v>
      </c>
      <c r="V74" s="1240" t="str">
        <f t="shared" si="0"/>
        <v/>
      </c>
      <c r="W74" s="1240"/>
      <c r="X74" s="1240"/>
      <c r="Y74" s="1240"/>
      <c r="Z74" s="406" t="s">
        <v>3020</v>
      </c>
      <c r="AA74" s="458"/>
      <c r="AB74" s="458"/>
      <c r="AC74" s="406"/>
    </row>
    <row r="75" spans="1:29" s="446" customFormat="1" ht="17.100000000000001" hidden="1" customHeight="1" outlineLevel="1">
      <c r="A75" s="406"/>
      <c r="B75" s="406"/>
      <c r="C75" s="406"/>
      <c r="D75" s="406"/>
      <c r="E75" s="406"/>
      <c r="F75" s="457" t="s">
        <v>2803</v>
      </c>
      <c r="G75" s="1263"/>
      <c r="H75" s="1263"/>
      <c r="I75" s="1263"/>
      <c r="J75" s="406" t="s">
        <v>3019</v>
      </c>
      <c r="K75" s="406" t="s">
        <v>2839</v>
      </c>
      <c r="L75" s="1278"/>
      <c r="M75" s="1278"/>
      <c r="N75" s="1278"/>
      <c r="O75" s="406" t="s">
        <v>2839</v>
      </c>
      <c r="P75" s="1239"/>
      <c r="Q75" s="1239"/>
      <c r="R75" s="1239"/>
      <c r="S75" s="1239"/>
      <c r="T75" s="1239"/>
      <c r="U75" s="406" t="s">
        <v>2839</v>
      </c>
      <c r="V75" s="1240" t="str">
        <f t="shared" si="0"/>
        <v/>
      </c>
      <c r="W75" s="1240"/>
      <c r="X75" s="1240"/>
      <c r="Y75" s="1240"/>
      <c r="Z75" s="406" t="s">
        <v>3020</v>
      </c>
      <c r="AA75" s="458"/>
      <c r="AB75" s="458"/>
      <c r="AC75" s="406"/>
    </row>
    <row r="76" spans="1:29" s="446" customFormat="1" ht="17.100000000000001" hidden="1" customHeight="1" outlineLevel="1">
      <c r="A76" s="406"/>
      <c r="B76" s="406"/>
      <c r="C76" s="406"/>
      <c r="D76" s="406"/>
      <c r="E76" s="406"/>
      <c r="F76" s="457" t="s">
        <v>2803</v>
      </c>
      <c r="G76" s="1263"/>
      <c r="H76" s="1263"/>
      <c r="I76" s="1263"/>
      <c r="J76" s="406" t="s">
        <v>3019</v>
      </c>
      <c r="K76" s="406" t="s">
        <v>2839</v>
      </c>
      <c r="L76" s="1278"/>
      <c r="M76" s="1278"/>
      <c r="N76" s="1278"/>
      <c r="O76" s="406" t="s">
        <v>2839</v>
      </c>
      <c r="P76" s="1239"/>
      <c r="Q76" s="1239"/>
      <c r="R76" s="1239"/>
      <c r="S76" s="1239"/>
      <c r="T76" s="1239"/>
      <c r="U76" s="406" t="s">
        <v>2839</v>
      </c>
      <c r="V76" s="1240" t="str">
        <f t="shared" si="0"/>
        <v/>
      </c>
      <c r="W76" s="1240"/>
      <c r="X76" s="1240"/>
      <c r="Y76" s="1240"/>
      <c r="Z76" s="406" t="s">
        <v>3020</v>
      </c>
      <c r="AA76" s="458"/>
      <c r="AB76" s="458"/>
      <c r="AC76" s="406"/>
    </row>
    <row r="77" spans="1:29" s="446" customFormat="1" ht="17.100000000000001" hidden="1" customHeight="1" outlineLevel="1">
      <c r="A77" s="406"/>
      <c r="B77" s="406"/>
      <c r="C77" s="406"/>
      <c r="D77" s="406"/>
      <c r="E77" s="406"/>
      <c r="F77" s="457" t="s">
        <v>2803</v>
      </c>
      <c r="G77" s="1263"/>
      <c r="H77" s="1263"/>
      <c r="I77" s="1263"/>
      <c r="J77" s="406" t="s">
        <v>3019</v>
      </c>
      <c r="K77" s="406" t="s">
        <v>2839</v>
      </c>
      <c r="L77" s="1278"/>
      <c r="M77" s="1278"/>
      <c r="N77" s="1278"/>
      <c r="O77" s="406" t="s">
        <v>2839</v>
      </c>
      <c r="P77" s="1239"/>
      <c r="Q77" s="1239"/>
      <c r="R77" s="1239"/>
      <c r="S77" s="1239"/>
      <c r="T77" s="1239"/>
      <c r="U77" s="406" t="s">
        <v>2839</v>
      </c>
      <c r="V77" s="1240" t="str">
        <f t="shared" si="0"/>
        <v/>
      </c>
      <c r="W77" s="1240"/>
      <c r="X77" s="1240"/>
      <c r="Y77" s="1240"/>
      <c r="Z77" s="406" t="s">
        <v>3020</v>
      </c>
      <c r="AA77" s="458"/>
      <c r="AB77" s="458"/>
      <c r="AC77" s="406"/>
    </row>
    <row r="78" spans="1:29" s="446" customFormat="1" ht="17.100000000000001" hidden="1" customHeight="1" outlineLevel="1">
      <c r="A78" s="406"/>
      <c r="B78" s="406"/>
      <c r="C78" s="406"/>
      <c r="D78" s="406"/>
      <c r="E78" s="406"/>
      <c r="F78" s="457" t="s">
        <v>2803</v>
      </c>
      <c r="G78" s="1263"/>
      <c r="H78" s="1263"/>
      <c r="I78" s="1263"/>
      <c r="J78" s="406" t="s">
        <v>3019</v>
      </c>
      <c r="K78" s="406" t="s">
        <v>2839</v>
      </c>
      <c r="L78" s="1278"/>
      <c r="M78" s="1278"/>
      <c r="N78" s="1278"/>
      <c r="O78" s="406" t="s">
        <v>2839</v>
      </c>
      <c r="P78" s="1239"/>
      <c r="Q78" s="1239"/>
      <c r="R78" s="1239"/>
      <c r="S78" s="1239"/>
      <c r="T78" s="1239"/>
      <c r="U78" s="406" t="s">
        <v>2839</v>
      </c>
      <c r="V78" s="1240" t="str">
        <f t="shared" si="0"/>
        <v/>
      </c>
      <c r="W78" s="1240"/>
      <c r="X78" s="1240"/>
      <c r="Y78" s="1240"/>
      <c r="Z78" s="406" t="s">
        <v>3020</v>
      </c>
      <c r="AA78" s="458"/>
      <c r="AB78" s="458"/>
      <c r="AC78" s="406"/>
    </row>
    <row r="79" spans="1:29" s="446" customFormat="1" ht="17.100000000000001" hidden="1" customHeight="1" outlineLevel="1">
      <c r="A79" s="406"/>
      <c r="B79" s="406"/>
      <c r="C79" s="406"/>
      <c r="D79" s="406"/>
      <c r="E79" s="406"/>
      <c r="F79" s="457" t="s">
        <v>2803</v>
      </c>
      <c r="G79" s="1263"/>
      <c r="H79" s="1263"/>
      <c r="I79" s="1263"/>
      <c r="J79" s="406" t="s">
        <v>3019</v>
      </c>
      <c r="K79" s="406" t="s">
        <v>2839</v>
      </c>
      <c r="L79" s="1278"/>
      <c r="M79" s="1278"/>
      <c r="N79" s="1278"/>
      <c r="O79" s="406" t="s">
        <v>2839</v>
      </c>
      <c r="P79" s="1239"/>
      <c r="Q79" s="1239"/>
      <c r="R79" s="1239"/>
      <c r="S79" s="1239"/>
      <c r="T79" s="1239"/>
      <c r="U79" s="406" t="s">
        <v>2839</v>
      </c>
      <c r="V79" s="1240" t="str">
        <f t="shared" si="0"/>
        <v/>
      </c>
      <c r="W79" s="1240"/>
      <c r="X79" s="1240"/>
      <c r="Y79" s="1240"/>
      <c r="Z79" s="406" t="s">
        <v>3020</v>
      </c>
      <c r="AA79" s="458"/>
      <c r="AB79" s="458"/>
      <c r="AC79" s="406"/>
    </row>
    <row r="80" spans="1:29" s="446" customFormat="1" ht="17.100000000000001" customHeight="1" collapsed="1">
      <c r="A80" s="415" t="s">
        <v>3021</v>
      </c>
      <c r="B80" s="415"/>
      <c r="C80" s="415"/>
      <c r="D80" s="415"/>
      <c r="E80" s="415"/>
      <c r="F80" s="415"/>
      <c r="G80" s="415"/>
      <c r="H80" s="415"/>
      <c r="I80" s="415"/>
      <c r="J80" s="415"/>
      <c r="K80" s="459" t="s">
        <v>2565</v>
      </c>
      <c r="L80" s="1277">
        <f>SUM(L65:N79)</f>
        <v>0</v>
      </c>
      <c r="M80" s="1277"/>
      <c r="N80" s="1277"/>
      <c r="O80" s="415" t="s">
        <v>2839</v>
      </c>
      <c r="P80" s="1277">
        <f>SUM(P65:T79)</f>
        <v>0</v>
      </c>
      <c r="Q80" s="1277"/>
      <c r="R80" s="1277"/>
      <c r="S80" s="1277"/>
      <c r="T80" s="1277"/>
      <c r="U80" s="415" t="s">
        <v>2839</v>
      </c>
      <c r="V80" s="1277">
        <f>SUM(V65:Y79)</f>
        <v>0</v>
      </c>
      <c r="W80" s="1277"/>
      <c r="X80" s="1277"/>
      <c r="Y80" s="1277"/>
      <c r="Z80" s="415" t="s">
        <v>3020</v>
      </c>
      <c r="AA80" s="460"/>
      <c r="AB80" s="460"/>
      <c r="AC80" s="415"/>
    </row>
    <row r="81" spans="1:29" s="446" customFormat="1" ht="17.100000000000001" customHeight="1">
      <c r="A81" s="419" t="s">
        <v>3022</v>
      </c>
      <c r="B81" s="419"/>
      <c r="C81" s="419"/>
      <c r="D81" s="419"/>
      <c r="E81" s="445"/>
      <c r="F81" s="1245"/>
      <c r="G81" s="1245"/>
      <c r="H81" s="1245"/>
      <c r="I81" s="1245"/>
      <c r="J81" s="1245"/>
      <c r="K81" s="1245"/>
      <c r="L81" s="1245"/>
      <c r="M81" s="1245"/>
      <c r="N81" s="1245"/>
      <c r="O81" s="1245"/>
      <c r="P81" s="1245"/>
      <c r="Q81" s="1245"/>
      <c r="R81" s="1245"/>
      <c r="S81" s="1245"/>
      <c r="T81" s="1245"/>
      <c r="U81" s="1245"/>
      <c r="V81" s="1245"/>
      <c r="W81" s="1245"/>
      <c r="X81" s="1245"/>
      <c r="Y81" s="1245"/>
      <c r="Z81" s="1245"/>
      <c r="AA81" s="1245"/>
      <c r="AB81" s="1245"/>
      <c r="AC81" s="445"/>
    </row>
    <row r="82" spans="1:29" s="446" customFormat="1" ht="17.100000000000001" customHeight="1">
      <c r="A82" s="419" t="s">
        <v>3023</v>
      </c>
      <c r="B82" s="419"/>
      <c r="C82" s="419"/>
      <c r="D82" s="419"/>
      <c r="E82" s="445"/>
      <c r="F82" s="1245"/>
      <c r="G82" s="1245"/>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445"/>
    </row>
    <row r="83" spans="1:29" s="446" customFormat="1" ht="17.100000000000001" customHeight="1">
      <c r="A83" s="419" t="s">
        <v>3024</v>
      </c>
      <c r="B83" s="419"/>
      <c r="C83" s="419"/>
      <c r="D83" s="419"/>
      <c r="E83" s="445"/>
      <c r="F83" s="1245"/>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445"/>
    </row>
    <row r="84" spans="1:29" s="446" customFormat="1" ht="17.100000000000001" customHeight="1">
      <c r="A84" s="419" t="s">
        <v>3025</v>
      </c>
      <c r="B84" s="419"/>
      <c r="C84" s="419"/>
      <c r="D84" s="419"/>
      <c r="E84" s="445"/>
      <c r="F84" s="445"/>
      <c r="G84" s="445"/>
      <c r="H84" s="445"/>
      <c r="I84" s="445"/>
      <c r="J84" s="445"/>
      <c r="K84" s="1272"/>
      <c r="L84" s="1272"/>
      <c r="M84" s="1272"/>
      <c r="N84" s="445" t="s">
        <v>3026</v>
      </c>
      <c r="O84" s="445"/>
      <c r="P84" s="1273"/>
      <c r="Q84" s="1273"/>
      <c r="R84" s="1273"/>
      <c r="S84" s="1273"/>
      <c r="T84" s="1273"/>
      <c r="U84" s="1273"/>
      <c r="V84" s="1273"/>
      <c r="W84" s="445"/>
      <c r="X84" s="445"/>
      <c r="Y84" s="445"/>
      <c r="Z84" s="445"/>
      <c r="AA84" s="445"/>
      <c r="AB84" s="445"/>
      <c r="AC84" s="445"/>
    </row>
    <row r="85" spans="1:29" s="446" customFormat="1" ht="17.100000000000001" customHeight="1">
      <c r="A85" s="419" t="s">
        <v>3027</v>
      </c>
      <c r="B85" s="419"/>
      <c r="C85" s="419"/>
      <c r="D85" s="419"/>
      <c r="E85" s="445"/>
      <c r="F85" s="445"/>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row>
    <row r="86" spans="1:29" s="446" customFormat="1" ht="17.100000000000001" customHeight="1">
      <c r="A86" s="1275" t="s">
        <v>3028</v>
      </c>
      <c r="B86" s="1275"/>
      <c r="C86" s="1275"/>
      <c r="D86" s="1275"/>
      <c r="E86" s="1275"/>
      <c r="F86" s="1275"/>
      <c r="G86" s="1275"/>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row>
    <row r="87" spans="1:29" s="446" customFormat="1" ht="17.100000000000001" customHeight="1">
      <c r="A87" s="419" t="s">
        <v>3029</v>
      </c>
      <c r="B87" s="419"/>
      <c r="C87" s="419"/>
      <c r="D87" s="419"/>
      <c r="E87" s="1251"/>
      <c r="F87" s="1251"/>
      <c r="G87" s="1251"/>
      <c r="H87" s="1251"/>
      <c r="I87" s="1251"/>
      <c r="J87" s="1251"/>
      <c r="K87" s="1251"/>
      <c r="L87" s="1251"/>
      <c r="M87" s="1251"/>
      <c r="N87" s="1251"/>
      <c r="O87" s="1251"/>
      <c r="P87" s="1251"/>
      <c r="Q87" s="1251"/>
      <c r="R87" s="1251"/>
      <c r="S87" s="1251"/>
      <c r="T87" s="1251"/>
      <c r="U87" s="1251"/>
      <c r="V87" s="1251"/>
      <c r="W87" s="1251"/>
      <c r="X87" s="1251"/>
      <c r="Y87" s="1251"/>
      <c r="Z87" s="1251"/>
      <c r="AA87" s="1251"/>
      <c r="AB87" s="1251"/>
      <c r="AC87" s="1251"/>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G70:I70"/>
    <mergeCell ref="L70:N70"/>
    <mergeCell ref="P70:T70"/>
    <mergeCell ref="V70:Y70"/>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0" t="s">
        <v>3030</v>
      </c>
      <c r="B1" s="1250"/>
      <c r="C1" s="1250"/>
      <c r="D1" s="1250"/>
      <c r="E1" s="125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row>
    <row r="2" spans="1:29" s="446" customFormat="1" ht="17.100000000000001" customHeight="1">
      <c r="A2" s="1302" t="s">
        <v>3031</v>
      </c>
      <c r="B2" s="1302"/>
      <c r="C2" s="1302"/>
      <c r="D2" s="1302"/>
      <c r="E2" s="1303"/>
      <c r="F2" s="1303"/>
      <c r="G2" s="1303"/>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2" t="s">
        <v>2976</v>
      </c>
      <c r="F3" s="1272"/>
      <c r="G3" s="1272"/>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2"/>
      <c r="F4" s="1272"/>
      <c r="G4" s="1272"/>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301"/>
      <c r="H5" s="1301"/>
      <c r="I5" s="1272"/>
      <c r="J5" s="1272"/>
      <c r="K5" s="1272"/>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2"/>
      <c r="J6" s="1272"/>
      <c r="K6" s="1272"/>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2"/>
      <c r="J7" s="1272"/>
      <c r="K7" s="1272"/>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3"/>
      <c r="J9" s="1263"/>
      <c r="K9" s="1263"/>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85"/>
      <c r="L11" s="1285"/>
      <c r="M11" s="1285"/>
      <c r="N11" s="1285"/>
      <c r="O11" s="1285"/>
      <c r="P11" s="1285"/>
      <c r="Q11" s="1285"/>
      <c r="R11" s="1285"/>
      <c r="S11" s="1285"/>
      <c r="T11" s="1285"/>
      <c r="U11" s="1285"/>
      <c r="V11" s="1285"/>
      <c r="W11" s="1285"/>
      <c r="X11" s="1285"/>
      <c r="Y11" s="1285"/>
      <c r="Z11" s="1285"/>
      <c r="AA11" s="1285"/>
      <c r="AB11" s="1285"/>
      <c r="AC11" s="1285"/>
    </row>
    <row r="12" spans="1:29" s="446" customFormat="1" ht="17.100000000000001" customHeight="1">
      <c r="A12" s="406"/>
      <c r="B12" s="406"/>
      <c r="C12" s="406"/>
      <c r="D12" s="406"/>
      <c r="E12" s="406" t="s">
        <v>3043</v>
      </c>
      <c r="F12" s="1250" t="s">
        <v>3044</v>
      </c>
      <c r="G12" s="1250"/>
      <c r="H12" s="1250"/>
      <c r="I12" s="1250"/>
      <c r="J12" s="1250"/>
      <c r="K12" s="407" t="s">
        <v>2839</v>
      </c>
      <c r="L12" s="1250" t="s">
        <v>3045</v>
      </c>
      <c r="M12" s="1250"/>
      <c r="N12" s="1250"/>
      <c r="O12" s="1250"/>
      <c r="P12" s="1250"/>
      <c r="Q12" s="1250"/>
      <c r="R12" s="1250"/>
      <c r="S12" s="1250"/>
      <c r="T12" s="407" t="s">
        <v>2839</v>
      </c>
      <c r="U12" s="1250" t="s">
        <v>2312</v>
      </c>
      <c r="V12" s="1250"/>
      <c r="W12" s="1250"/>
      <c r="X12" s="1250"/>
      <c r="Y12" s="1250"/>
      <c r="Z12" s="406" t="s">
        <v>3046</v>
      </c>
      <c r="AA12" s="406"/>
      <c r="AB12" s="406"/>
      <c r="AC12" s="407"/>
    </row>
    <row r="13" spans="1:29" s="446" customFormat="1" ht="17.100000000000001" customHeight="1">
      <c r="A13" s="406" t="s">
        <v>3047</v>
      </c>
      <c r="B13" s="406"/>
      <c r="C13" s="406"/>
      <c r="D13" s="406"/>
      <c r="E13" s="406" t="s">
        <v>3043</v>
      </c>
      <c r="F13" s="1126"/>
      <c r="G13" s="1126"/>
      <c r="H13" s="1126"/>
      <c r="I13" s="1126"/>
      <c r="J13" s="1126"/>
      <c r="K13" s="407" t="s">
        <v>2839</v>
      </c>
      <c r="L13" s="1263"/>
      <c r="M13" s="1263"/>
      <c r="N13" s="1263"/>
      <c r="O13" s="1263"/>
      <c r="P13" s="1263"/>
      <c r="Q13" s="1263"/>
      <c r="R13" s="1263"/>
      <c r="S13" s="1263"/>
      <c r="T13" s="407" t="s">
        <v>2839</v>
      </c>
      <c r="U13" s="1246"/>
      <c r="V13" s="1246"/>
      <c r="W13" s="1246"/>
      <c r="X13" s="1246"/>
      <c r="Y13" s="1246"/>
      <c r="Z13" s="406" t="s">
        <v>3048</v>
      </c>
      <c r="AA13" s="407"/>
      <c r="AB13" s="407"/>
      <c r="AC13" s="407"/>
    </row>
    <row r="14" spans="1:29" s="446" customFormat="1" ht="17.100000000000001" customHeight="1">
      <c r="A14" s="406" t="s">
        <v>3049</v>
      </c>
      <c r="B14" s="406"/>
      <c r="C14" s="406"/>
      <c r="D14" s="406"/>
      <c r="E14" s="406" t="s">
        <v>3043</v>
      </c>
      <c r="F14" s="1126"/>
      <c r="G14" s="1126"/>
      <c r="H14" s="1126"/>
      <c r="I14" s="1126"/>
      <c r="J14" s="1126"/>
      <c r="K14" s="407" t="s">
        <v>2839</v>
      </c>
      <c r="L14" s="1263"/>
      <c r="M14" s="1263"/>
      <c r="N14" s="1263"/>
      <c r="O14" s="1263"/>
      <c r="P14" s="1263"/>
      <c r="Q14" s="1263"/>
      <c r="R14" s="1263"/>
      <c r="S14" s="1263"/>
      <c r="T14" s="407" t="s">
        <v>2839</v>
      </c>
      <c r="U14" s="1246"/>
      <c r="V14" s="1246"/>
      <c r="W14" s="1246"/>
      <c r="X14" s="1246"/>
      <c r="Y14" s="1246"/>
      <c r="Z14" s="406" t="s">
        <v>3048</v>
      </c>
      <c r="AA14" s="407"/>
      <c r="AB14" s="407"/>
      <c r="AC14" s="407"/>
    </row>
    <row r="15" spans="1:29" s="446" customFormat="1" ht="17.100000000000001" customHeight="1">
      <c r="A15" s="406" t="s">
        <v>3050</v>
      </c>
      <c r="B15" s="406"/>
      <c r="C15" s="406"/>
      <c r="D15" s="406"/>
      <c r="E15" s="406" t="s">
        <v>3043</v>
      </c>
      <c r="F15" s="1126"/>
      <c r="G15" s="1126"/>
      <c r="H15" s="1126"/>
      <c r="I15" s="1126"/>
      <c r="J15" s="1126"/>
      <c r="K15" s="407" t="s">
        <v>2839</v>
      </c>
      <c r="L15" s="1263"/>
      <c r="M15" s="1263"/>
      <c r="N15" s="1263"/>
      <c r="O15" s="1263"/>
      <c r="P15" s="1263"/>
      <c r="Q15" s="1263"/>
      <c r="R15" s="1263"/>
      <c r="S15" s="1263"/>
      <c r="T15" s="407" t="s">
        <v>2839</v>
      </c>
      <c r="U15" s="1246"/>
      <c r="V15" s="1246"/>
      <c r="W15" s="1246"/>
      <c r="X15" s="1246"/>
      <c r="Y15" s="1246"/>
      <c r="Z15" s="406" t="s">
        <v>3048</v>
      </c>
      <c r="AA15" s="407"/>
      <c r="AB15" s="407"/>
      <c r="AC15" s="407"/>
    </row>
    <row r="16" spans="1:29" s="446" customFormat="1" ht="17.100000000000001" customHeight="1">
      <c r="A16" s="406" t="s">
        <v>3051</v>
      </c>
      <c r="B16" s="406"/>
      <c r="C16" s="406"/>
      <c r="D16" s="406"/>
      <c r="E16" s="406" t="s">
        <v>3043</v>
      </c>
      <c r="F16" s="1126"/>
      <c r="G16" s="1126"/>
      <c r="H16" s="1126"/>
      <c r="I16" s="1126"/>
      <c r="J16" s="1126"/>
      <c r="K16" s="407" t="s">
        <v>2839</v>
      </c>
      <c r="L16" s="1263"/>
      <c r="M16" s="1263"/>
      <c r="N16" s="1263"/>
      <c r="O16" s="1263"/>
      <c r="P16" s="1263"/>
      <c r="Q16" s="1263"/>
      <c r="R16" s="1263"/>
      <c r="S16" s="1263"/>
      <c r="T16" s="407" t="s">
        <v>2839</v>
      </c>
      <c r="U16" s="1246"/>
      <c r="V16" s="1246"/>
      <c r="W16" s="1246"/>
      <c r="X16" s="1246"/>
      <c r="Y16" s="1246"/>
      <c r="Z16" s="406" t="s">
        <v>3048</v>
      </c>
      <c r="AA16" s="407"/>
      <c r="AB16" s="407"/>
      <c r="AC16" s="407"/>
    </row>
    <row r="17" spans="1:29" s="446" customFormat="1" ht="17.100000000000001" customHeight="1">
      <c r="A17" s="406" t="s">
        <v>3052</v>
      </c>
      <c r="B17" s="406"/>
      <c r="C17" s="406"/>
      <c r="D17" s="406"/>
      <c r="E17" s="406" t="s">
        <v>3043</v>
      </c>
      <c r="F17" s="1126"/>
      <c r="G17" s="1126"/>
      <c r="H17" s="1126"/>
      <c r="I17" s="1126"/>
      <c r="J17" s="1126"/>
      <c r="K17" s="407" t="s">
        <v>2839</v>
      </c>
      <c r="L17" s="1263"/>
      <c r="M17" s="1263"/>
      <c r="N17" s="1263"/>
      <c r="O17" s="1263"/>
      <c r="P17" s="1263"/>
      <c r="Q17" s="1263"/>
      <c r="R17" s="1263"/>
      <c r="S17" s="1263"/>
      <c r="T17" s="407" t="s">
        <v>2839</v>
      </c>
      <c r="U17" s="1246"/>
      <c r="V17" s="1246"/>
      <c r="W17" s="1246"/>
      <c r="X17" s="1246"/>
      <c r="Y17" s="1246"/>
      <c r="Z17" s="406" t="s">
        <v>3048</v>
      </c>
      <c r="AA17" s="407"/>
      <c r="AB17" s="407"/>
      <c r="AC17" s="407"/>
    </row>
    <row r="18" spans="1:29" s="446" customFormat="1" ht="17.100000000000001" customHeight="1">
      <c r="A18" s="406" t="s">
        <v>3053</v>
      </c>
      <c r="B18" s="406"/>
      <c r="C18" s="406"/>
      <c r="D18" s="406"/>
      <c r="E18" s="406" t="s">
        <v>3043</v>
      </c>
      <c r="F18" s="1126"/>
      <c r="G18" s="1126"/>
      <c r="H18" s="1126"/>
      <c r="I18" s="1126"/>
      <c r="J18" s="1126"/>
      <c r="K18" s="407" t="s">
        <v>2839</v>
      </c>
      <c r="L18" s="1290"/>
      <c r="M18" s="1290"/>
      <c r="N18" s="1290"/>
      <c r="O18" s="1290"/>
      <c r="P18" s="1290"/>
      <c r="Q18" s="1290"/>
      <c r="R18" s="1290"/>
      <c r="S18" s="1290"/>
      <c r="T18" s="407" t="s">
        <v>2839</v>
      </c>
      <c r="U18" s="1297"/>
      <c r="V18" s="1297"/>
      <c r="W18" s="1297"/>
      <c r="X18" s="1297"/>
      <c r="Y18" s="1297"/>
      <c r="Z18" s="406" t="s">
        <v>3048</v>
      </c>
      <c r="AA18" s="407"/>
      <c r="AB18" s="407"/>
      <c r="AC18" s="407"/>
    </row>
    <row r="19" spans="1:29" s="446" customFormat="1" ht="17.100000000000001" customHeight="1">
      <c r="A19" s="408" t="s">
        <v>3054</v>
      </c>
      <c r="B19" s="408"/>
      <c r="C19" s="408"/>
      <c r="D19" s="408"/>
      <c r="E19" s="408"/>
      <c r="F19" s="408"/>
      <c r="G19" s="408"/>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row>
    <row r="20" spans="1:29" s="446" customFormat="1" ht="17.100000000000001" customHeight="1">
      <c r="A20" s="408" t="s">
        <v>3055</v>
      </c>
      <c r="B20" s="408"/>
      <c r="C20" s="408"/>
      <c r="D20" s="408"/>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53"/>
      <c r="AA20" s="1253"/>
      <c r="AB20" s="1253"/>
      <c r="AC20" s="125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row>
    <row r="23" spans="1:29" ht="17.100000000000001" customHeight="1">
      <c r="A23" s="1250" t="s">
        <v>3030</v>
      </c>
      <c r="B23" s="1250"/>
      <c r="C23" s="1250"/>
      <c r="D23" s="1250"/>
      <c r="E23" s="1250"/>
      <c r="F23" s="1280"/>
      <c r="G23" s="1280"/>
      <c r="H23" s="1280"/>
      <c r="I23" s="1280"/>
      <c r="J23" s="1280"/>
      <c r="K23" s="1280"/>
      <c r="L23" s="1280"/>
      <c r="M23" s="1280"/>
      <c r="N23" s="1280"/>
      <c r="O23" s="1280"/>
      <c r="P23" s="1280"/>
      <c r="Q23" s="1280"/>
      <c r="R23" s="1280"/>
      <c r="S23" s="1280"/>
      <c r="T23" s="1280"/>
      <c r="U23" s="1280"/>
      <c r="V23" s="1280"/>
      <c r="W23" s="1280"/>
      <c r="X23" s="1280"/>
      <c r="Y23" s="1280"/>
      <c r="Z23" s="1280"/>
      <c r="AA23" s="1280"/>
      <c r="AB23" s="1280"/>
      <c r="AC23" s="1280"/>
    </row>
    <row r="24" spans="1:29" s="446" customFormat="1" ht="17.100000000000001" customHeight="1">
      <c r="A24" s="1302" t="s">
        <v>3031</v>
      </c>
      <c r="B24" s="1302"/>
      <c r="C24" s="1302"/>
      <c r="D24" s="1302"/>
      <c r="E24" s="1303"/>
      <c r="F24" s="1303"/>
      <c r="G24" s="1303"/>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2"/>
      <c r="F25" s="1272"/>
      <c r="G25" s="1272"/>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2"/>
      <c r="F26" s="1272"/>
      <c r="G26" s="1272"/>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301"/>
      <c r="H27" s="1301"/>
      <c r="I27" s="1272"/>
      <c r="J27" s="1272"/>
      <c r="K27" s="1272"/>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2"/>
      <c r="J28" s="1272"/>
      <c r="K28" s="1272"/>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2"/>
      <c r="J29" s="1272"/>
      <c r="K29" s="1272"/>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3"/>
      <c r="J31" s="1263"/>
      <c r="K31" s="1263"/>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85"/>
      <c r="L33" s="1285"/>
      <c r="M33" s="1285"/>
      <c r="N33" s="1285"/>
      <c r="O33" s="1285"/>
      <c r="P33" s="1285"/>
      <c r="Q33" s="1285"/>
      <c r="R33" s="1285"/>
      <c r="S33" s="1285"/>
      <c r="T33" s="1285"/>
      <c r="U33" s="1285"/>
      <c r="V33" s="1285"/>
      <c r="W33" s="1285"/>
      <c r="X33" s="1285"/>
      <c r="Y33" s="1285"/>
      <c r="Z33" s="1285"/>
      <c r="AA33" s="1285"/>
      <c r="AB33" s="1285"/>
      <c r="AC33" s="1285"/>
    </row>
    <row r="34" spans="1:32" s="446" customFormat="1" ht="17.100000000000001" customHeight="1">
      <c r="A34" s="406"/>
      <c r="B34" s="406"/>
      <c r="C34" s="406"/>
      <c r="D34" s="406"/>
      <c r="E34" s="406" t="s">
        <v>3043</v>
      </c>
      <c r="F34" s="1250" t="s">
        <v>3044</v>
      </c>
      <c r="G34" s="1250"/>
      <c r="H34" s="1250"/>
      <c r="I34" s="1250"/>
      <c r="J34" s="1250"/>
      <c r="K34" s="407" t="s">
        <v>2839</v>
      </c>
      <c r="L34" s="1250" t="s">
        <v>3045</v>
      </c>
      <c r="M34" s="1250"/>
      <c r="N34" s="1250"/>
      <c r="O34" s="1250"/>
      <c r="P34" s="1250"/>
      <c r="Q34" s="1250"/>
      <c r="R34" s="1250"/>
      <c r="S34" s="1250"/>
      <c r="T34" s="407" t="s">
        <v>2839</v>
      </c>
      <c r="U34" s="1250" t="s">
        <v>2312</v>
      </c>
      <c r="V34" s="1250"/>
      <c r="W34" s="1250"/>
      <c r="X34" s="1250"/>
      <c r="Y34" s="1250"/>
      <c r="Z34" s="406" t="s">
        <v>3046</v>
      </c>
      <c r="AA34" s="406"/>
      <c r="AB34" s="406"/>
      <c r="AC34" s="407"/>
    </row>
    <row r="35" spans="1:32" s="446" customFormat="1" ht="17.100000000000001" customHeight="1">
      <c r="A35" s="406" t="s">
        <v>3047</v>
      </c>
      <c r="B35" s="406"/>
      <c r="C35" s="406"/>
      <c r="D35" s="406"/>
      <c r="E35" s="406" t="s">
        <v>3043</v>
      </c>
      <c r="F35" s="1126"/>
      <c r="G35" s="1126"/>
      <c r="H35" s="1126"/>
      <c r="I35" s="1126"/>
      <c r="J35" s="1126"/>
      <c r="K35" s="407" t="s">
        <v>2839</v>
      </c>
      <c r="L35" s="1263"/>
      <c r="M35" s="1263"/>
      <c r="N35" s="1263"/>
      <c r="O35" s="1263"/>
      <c r="P35" s="1263"/>
      <c r="Q35" s="1263"/>
      <c r="R35" s="1263"/>
      <c r="S35" s="1263"/>
      <c r="T35" s="407" t="s">
        <v>2839</v>
      </c>
      <c r="U35" s="1246"/>
      <c r="V35" s="1246"/>
      <c r="W35" s="1246"/>
      <c r="X35" s="1246"/>
      <c r="Y35" s="1246"/>
      <c r="Z35" s="406" t="s">
        <v>3048</v>
      </c>
      <c r="AA35" s="407"/>
      <c r="AB35" s="407"/>
      <c r="AC35" s="407"/>
    </row>
    <row r="36" spans="1:32" s="446" customFormat="1" ht="17.100000000000001" customHeight="1">
      <c r="A36" s="406" t="s">
        <v>3056</v>
      </c>
      <c r="B36" s="406"/>
      <c r="C36" s="406"/>
      <c r="D36" s="406"/>
      <c r="E36" s="406" t="s">
        <v>3043</v>
      </c>
      <c r="F36" s="1126"/>
      <c r="G36" s="1126"/>
      <c r="H36" s="1126"/>
      <c r="I36" s="1126"/>
      <c r="J36" s="1126"/>
      <c r="K36" s="407" t="s">
        <v>2839</v>
      </c>
      <c r="L36" s="1263"/>
      <c r="M36" s="1263"/>
      <c r="N36" s="1263"/>
      <c r="O36" s="1263"/>
      <c r="P36" s="1263"/>
      <c r="Q36" s="1263"/>
      <c r="R36" s="1263"/>
      <c r="S36" s="1263"/>
      <c r="T36" s="407" t="s">
        <v>2839</v>
      </c>
      <c r="U36" s="1246"/>
      <c r="V36" s="1246"/>
      <c r="W36" s="1246"/>
      <c r="X36" s="1246"/>
      <c r="Y36" s="1246"/>
      <c r="Z36" s="406" t="s">
        <v>3048</v>
      </c>
      <c r="AA36" s="407"/>
      <c r="AB36" s="407"/>
      <c r="AC36" s="407"/>
    </row>
    <row r="37" spans="1:32" s="446" customFormat="1" ht="17.100000000000001" customHeight="1">
      <c r="A37" s="406" t="s">
        <v>3057</v>
      </c>
      <c r="B37" s="406"/>
      <c r="C37" s="406"/>
      <c r="D37" s="406"/>
      <c r="E37" s="406" t="s">
        <v>3043</v>
      </c>
      <c r="F37" s="1126"/>
      <c r="G37" s="1126"/>
      <c r="H37" s="1126"/>
      <c r="I37" s="1126"/>
      <c r="J37" s="1126"/>
      <c r="K37" s="407" t="s">
        <v>2839</v>
      </c>
      <c r="L37" s="1263"/>
      <c r="M37" s="1263"/>
      <c r="N37" s="1263"/>
      <c r="O37" s="1263"/>
      <c r="P37" s="1263"/>
      <c r="Q37" s="1263"/>
      <c r="R37" s="1263"/>
      <c r="S37" s="1263"/>
      <c r="T37" s="407" t="s">
        <v>2839</v>
      </c>
      <c r="U37" s="1246"/>
      <c r="V37" s="1246"/>
      <c r="W37" s="1246"/>
      <c r="X37" s="1246"/>
      <c r="Y37" s="1246"/>
      <c r="Z37" s="406" t="s">
        <v>3048</v>
      </c>
      <c r="AA37" s="407"/>
      <c r="AB37" s="407"/>
      <c r="AC37" s="407"/>
    </row>
    <row r="38" spans="1:32" s="446" customFormat="1" ht="17.100000000000001" customHeight="1">
      <c r="A38" s="406" t="s">
        <v>3058</v>
      </c>
      <c r="B38" s="406"/>
      <c r="C38" s="406"/>
      <c r="D38" s="406"/>
      <c r="E38" s="406" t="s">
        <v>3043</v>
      </c>
      <c r="F38" s="1126"/>
      <c r="G38" s="1126"/>
      <c r="H38" s="1126"/>
      <c r="I38" s="1126"/>
      <c r="J38" s="1126"/>
      <c r="K38" s="407" t="s">
        <v>2839</v>
      </c>
      <c r="L38" s="1263"/>
      <c r="M38" s="1263"/>
      <c r="N38" s="1263"/>
      <c r="O38" s="1263"/>
      <c r="P38" s="1263"/>
      <c r="Q38" s="1263"/>
      <c r="R38" s="1263"/>
      <c r="S38" s="1263"/>
      <c r="T38" s="407" t="s">
        <v>2839</v>
      </c>
      <c r="U38" s="1246"/>
      <c r="V38" s="1246"/>
      <c r="W38" s="1246"/>
      <c r="X38" s="1246"/>
      <c r="Y38" s="1246"/>
      <c r="Z38" s="406" t="s">
        <v>3048</v>
      </c>
      <c r="AA38" s="407"/>
      <c r="AB38" s="407"/>
      <c r="AC38" s="407"/>
    </row>
    <row r="39" spans="1:32" s="446" customFormat="1" ht="17.100000000000001" customHeight="1">
      <c r="A39" s="406" t="s">
        <v>3059</v>
      </c>
      <c r="B39" s="406"/>
      <c r="C39" s="406"/>
      <c r="D39" s="406"/>
      <c r="E39" s="406" t="s">
        <v>3043</v>
      </c>
      <c r="F39" s="1126"/>
      <c r="G39" s="1126"/>
      <c r="H39" s="1126"/>
      <c r="I39" s="1126"/>
      <c r="J39" s="1126"/>
      <c r="K39" s="407" t="s">
        <v>2839</v>
      </c>
      <c r="L39" s="1263"/>
      <c r="M39" s="1263"/>
      <c r="N39" s="1263"/>
      <c r="O39" s="1263"/>
      <c r="P39" s="1263"/>
      <c r="Q39" s="1263"/>
      <c r="R39" s="1263"/>
      <c r="S39" s="1263"/>
      <c r="T39" s="407" t="s">
        <v>2839</v>
      </c>
      <c r="U39" s="1246"/>
      <c r="V39" s="1246"/>
      <c r="W39" s="1246"/>
      <c r="X39" s="1246"/>
      <c r="Y39" s="1246"/>
      <c r="Z39" s="406" t="s">
        <v>3048</v>
      </c>
      <c r="AA39" s="407"/>
      <c r="AB39" s="407"/>
      <c r="AC39" s="407"/>
    </row>
    <row r="40" spans="1:32" s="446" customFormat="1" ht="17.100000000000001" customHeight="1">
      <c r="A40" s="406" t="s">
        <v>3060</v>
      </c>
      <c r="B40" s="406"/>
      <c r="C40" s="406"/>
      <c r="D40" s="406"/>
      <c r="E40" s="406" t="s">
        <v>3043</v>
      </c>
      <c r="F40" s="1126"/>
      <c r="G40" s="1126"/>
      <c r="H40" s="1126"/>
      <c r="I40" s="1126"/>
      <c r="J40" s="1126"/>
      <c r="K40" s="407" t="s">
        <v>2839</v>
      </c>
      <c r="L40" s="1290"/>
      <c r="M40" s="1290"/>
      <c r="N40" s="1290"/>
      <c r="O40" s="1290"/>
      <c r="P40" s="1290"/>
      <c r="Q40" s="1290"/>
      <c r="R40" s="1290"/>
      <c r="S40" s="1290"/>
      <c r="T40" s="407" t="s">
        <v>2839</v>
      </c>
      <c r="U40" s="1297"/>
      <c r="V40" s="1297"/>
      <c r="W40" s="1297"/>
      <c r="X40" s="1297"/>
      <c r="Y40" s="1297"/>
      <c r="Z40" s="406" t="s">
        <v>3048</v>
      </c>
      <c r="AA40" s="407"/>
      <c r="AB40" s="407"/>
      <c r="AC40" s="407"/>
    </row>
    <row r="41" spans="1:32" s="446" customFormat="1" ht="17.100000000000001" customHeight="1">
      <c r="A41" s="408" t="s">
        <v>3054</v>
      </c>
      <c r="B41" s="408"/>
      <c r="C41" s="408"/>
      <c r="D41" s="408"/>
      <c r="E41" s="408"/>
      <c r="F41" s="408"/>
      <c r="G41" s="408"/>
      <c r="H41" s="1245"/>
      <c r="I41" s="1245"/>
      <c r="J41" s="1245"/>
      <c r="K41" s="1245"/>
      <c r="L41" s="1245"/>
      <c r="M41" s="1245"/>
      <c r="N41" s="1245"/>
      <c r="O41" s="1245"/>
      <c r="P41" s="1245"/>
      <c r="Q41" s="1245"/>
      <c r="R41" s="1245"/>
      <c r="S41" s="1245"/>
      <c r="T41" s="1245"/>
      <c r="U41" s="1245"/>
      <c r="V41" s="1245"/>
      <c r="W41" s="1245"/>
      <c r="X41" s="1245"/>
      <c r="Y41" s="1245"/>
      <c r="Z41" s="1245"/>
      <c r="AA41" s="1245"/>
      <c r="AB41" s="1245"/>
      <c r="AC41" s="1245"/>
    </row>
    <row r="42" spans="1:32" s="446" customFormat="1" ht="17.100000000000001" customHeight="1">
      <c r="A42" s="408" t="s">
        <v>3055</v>
      </c>
      <c r="B42" s="467"/>
      <c r="C42" s="467"/>
      <c r="D42" s="467"/>
      <c r="E42" s="1298"/>
      <c r="F42" s="1298"/>
      <c r="G42" s="1298"/>
      <c r="H42" s="1298"/>
      <c r="I42" s="1253"/>
      <c r="J42" s="1253"/>
      <c r="K42" s="1253"/>
      <c r="L42" s="1253"/>
      <c r="M42" s="1253"/>
      <c r="N42" s="1253"/>
      <c r="O42" s="1253"/>
      <c r="P42" s="1253"/>
      <c r="Q42" s="1253"/>
      <c r="R42" s="1253"/>
      <c r="S42" s="1253"/>
      <c r="T42" s="1253"/>
      <c r="U42" s="1253"/>
      <c r="V42" s="1253"/>
      <c r="W42" s="1253"/>
      <c r="X42" s="1253"/>
      <c r="Y42" s="1253"/>
      <c r="Z42" s="1298"/>
      <c r="AA42" s="1298"/>
      <c r="AB42" s="1298"/>
      <c r="AC42" s="1298"/>
      <c r="AD42" s="450"/>
      <c r="AE42" s="450"/>
      <c r="AF42" s="450"/>
    </row>
    <row r="43" spans="1:32" s="446" customFormat="1" ht="17.100000000000001" customHeight="1">
      <c r="A43" s="1299"/>
      <c r="B43" s="1300"/>
      <c r="C43" s="1300"/>
      <c r="D43" s="1300"/>
      <c r="E43" s="1300"/>
      <c r="F43" s="1300"/>
      <c r="G43" s="1300"/>
      <c r="H43" s="1300"/>
      <c r="I43" s="1299"/>
      <c r="J43" s="1299"/>
      <c r="K43" s="1299"/>
      <c r="L43" s="1299"/>
      <c r="M43" s="1299"/>
      <c r="N43" s="1299"/>
      <c r="O43" s="1299"/>
      <c r="P43" s="1299"/>
      <c r="Q43" s="1299"/>
      <c r="R43" s="1299"/>
      <c r="S43" s="1299"/>
      <c r="T43" s="1299"/>
      <c r="U43" s="1299"/>
      <c r="V43" s="1299"/>
      <c r="W43" s="1299"/>
      <c r="X43" s="1299"/>
      <c r="Y43" s="1299"/>
      <c r="Z43" s="1300"/>
      <c r="AA43" s="1300"/>
      <c r="AB43" s="1300"/>
      <c r="AC43" s="1300"/>
      <c r="AD43" s="450"/>
      <c r="AE43" s="450"/>
      <c r="AF43" s="450"/>
    </row>
    <row r="44" spans="1:32" s="446" customFormat="1" ht="17.100000000000001" customHeight="1">
      <c r="A44" s="1295"/>
      <c r="B44" s="1296"/>
      <c r="C44" s="1296"/>
      <c r="D44" s="1296"/>
      <c r="E44" s="1296"/>
      <c r="F44" s="1296"/>
      <c r="G44" s="1296"/>
      <c r="H44" s="1296"/>
      <c r="I44" s="1295"/>
      <c r="J44" s="1295"/>
      <c r="K44" s="1295"/>
      <c r="L44" s="1295"/>
      <c r="M44" s="1295"/>
      <c r="N44" s="1295"/>
      <c r="O44" s="1295"/>
      <c r="P44" s="1295"/>
      <c r="Q44" s="1295"/>
      <c r="R44" s="1295"/>
      <c r="S44" s="1295"/>
      <c r="T44" s="1295"/>
      <c r="U44" s="1295"/>
      <c r="V44" s="1295"/>
      <c r="W44" s="1295"/>
      <c r="X44" s="1295"/>
      <c r="Y44" s="1295"/>
      <c r="Z44" s="1296"/>
      <c r="AA44" s="1296"/>
      <c r="AB44" s="1296"/>
      <c r="AC44" s="1296"/>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0" t="s">
        <v>3030</v>
      </c>
      <c r="B1" s="1250"/>
      <c r="C1" s="1250"/>
      <c r="D1" s="1250"/>
      <c r="E1" s="125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row>
    <row r="2" spans="1:29" s="446" customFormat="1" ht="17.100000000000001" customHeight="1">
      <c r="A2" s="1302" t="s">
        <v>3031</v>
      </c>
      <c r="B2" s="1302"/>
      <c r="C2" s="1302"/>
      <c r="D2" s="1302"/>
      <c r="E2" s="1303"/>
      <c r="F2" s="1303"/>
      <c r="G2" s="1303"/>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2"/>
      <c r="F3" s="1272"/>
      <c r="G3" s="1272"/>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2"/>
      <c r="F4" s="1272"/>
      <c r="G4" s="1272"/>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301"/>
      <c r="H5" s="1301"/>
      <c r="I5" s="1272"/>
      <c r="J5" s="1272"/>
      <c r="K5" s="1272"/>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2"/>
      <c r="J6" s="1272"/>
      <c r="K6" s="1272"/>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2"/>
      <c r="J7" s="1272"/>
      <c r="K7" s="1272"/>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3"/>
      <c r="J9" s="1263"/>
      <c r="K9" s="1263"/>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85"/>
      <c r="L11" s="1285"/>
      <c r="M11" s="1285"/>
      <c r="N11" s="1285"/>
      <c r="O11" s="1285"/>
      <c r="P11" s="1285"/>
      <c r="Q11" s="1285"/>
      <c r="R11" s="1285"/>
      <c r="S11" s="1285"/>
      <c r="T11" s="1285"/>
      <c r="U11" s="1285"/>
      <c r="V11" s="1285"/>
      <c r="W11" s="1285"/>
      <c r="X11" s="1285"/>
      <c r="Y11" s="1285"/>
      <c r="Z11" s="1285"/>
      <c r="AA11" s="1285"/>
      <c r="AB11" s="1285"/>
      <c r="AC11" s="1285"/>
    </row>
    <row r="12" spans="1:29" s="446" customFormat="1" ht="17.100000000000001" customHeight="1">
      <c r="A12" s="406"/>
      <c r="B12" s="406"/>
      <c r="C12" s="406"/>
      <c r="D12" s="406"/>
      <c r="E12" s="406" t="s">
        <v>3043</v>
      </c>
      <c r="F12" s="1250" t="s">
        <v>3044</v>
      </c>
      <c r="G12" s="1250"/>
      <c r="H12" s="1250"/>
      <c r="I12" s="1250"/>
      <c r="J12" s="1250"/>
      <c r="K12" s="407" t="s">
        <v>2839</v>
      </c>
      <c r="L12" s="1250" t="s">
        <v>3045</v>
      </c>
      <c r="M12" s="1250"/>
      <c r="N12" s="1250"/>
      <c r="O12" s="1250"/>
      <c r="P12" s="1250"/>
      <c r="Q12" s="1250"/>
      <c r="R12" s="1250"/>
      <c r="S12" s="1250"/>
      <c r="T12" s="407" t="s">
        <v>2839</v>
      </c>
      <c r="U12" s="1250" t="s">
        <v>2312</v>
      </c>
      <c r="V12" s="1250"/>
      <c r="W12" s="1250"/>
      <c r="X12" s="1250"/>
      <c r="Y12" s="1250"/>
      <c r="Z12" s="406" t="s">
        <v>3046</v>
      </c>
      <c r="AA12" s="406"/>
      <c r="AB12" s="406"/>
      <c r="AC12" s="407"/>
    </row>
    <row r="13" spans="1:29" s="446" customFormat="1" ht="17.100000000000001" customHeight="1">
      <c r="A13" s="406" t="s">
        <v>3047</v>
      </c>
      <c r="B13" s="406"/>
      <c r="C13" s="406"/>
      <c r="D13" s="406"/>
      <c r="E13" s="406" t="s">
        <v>3043</v>
      </c>
      <c r="F13" s="1126"/>
      <c r="G13" s="1126"/>
      <c r="H13" s="1126"/>
      <c r="I13" s="1126"/>
      <c r="J13" s="1126"/>
      <c r="K13" s="407" t="s">
        <v>2839</v>
      </c>
      <c r="L13" s="1263"/>
      <c r="M13" s="1263"/>
      <c r="N13" s="1263"/>
      <c r="O13" s="1263"/>
      <c r="P13" s="1263"/>
      <c r="Q13" s="1263"/>
      <c r="R13" s="1263"/>
      <c r="S13" s="1263"/>
      <c r="T13" s="407" t="s">
        <v>2839</v>
      </c>
      <c r="U13" s="1246"/>
      <c r="V13" s="1246"/>
      <c r="W13" s="1246"/>
      <c r="X13" s="1246"/>
      <c r="Y13" s="1246"/>
      <c r="Z13" s="406" t="s">
        <v>3048</v>
      </c>
      <c r="AA13" s="407"/>
      <c r="AB13" s="407"/>
      <c r="AC13" s="407"/>
    </row>
    <row r="14" spans="1:29" s="446" customFormat="1" ht="17.100000000000001" customHeight="1">
      <c r="A14" s="406" t="s">
        <v>3049</v>
      </c>
      <c r="B14" s="406"/>
      <c r="C14" s="406"/>
      <c r="D14" s="406"/>
      <c r="E14" s="406" t="s">
        <v>3043</v>
      </c>
      <c r="F14" s="1126"/>
      <c r="G14" s="1126"/>
      <c r="H14" s="1126"/>
      <c r="I14" s="1126"/>
      <c r="J14" s="1126"/>
      <c r="K14" s="407" t="s">
        <v>2839</v>
      </c>
      <c r="L14" s="1263"/>
      <c r="M14" s="1263"/>
      <c r="N14" s="1263"/>
      <c r="O14" s="1263"/>
      <c r="P14" s="1263"/>
      <c r="Q14" s="1263"/>
      <c r="R14" s="1263"/>
      <c r="S14" s="1263"/>
      <c r="T14" s="407" t="s">
        <v>2839</v>
      </c>
      <c r="U14" s="1246"/>
      <c r="V14" s="1246"/>
      <c r="W14" s="1246"/>
      <c r="X14" s="1246"/>
      <c r="Y14" s="1246"/>
      <c r="Z14" s="406" t="s">
        <v>3048</v>
      </c>
      <c r="AA14" s="407"/>
      <c r="AB14" s="407"/>
      <c r="AC14" s="407"/>
    </row>
    <row r="15" spans="1:29" s="446" customFormat="1" ht="17.100000000000001" customHeight="1">
      <c r="A15" s="406" t="s">
        <v>3050</v>
      </c>
      <c r="B15" s="406"/>
      <c r="C15" s="406"/>
      <c r="D15" s="406"/>
      <c r="E15" s="406" t="s">
        <v>3043</v>
      </c>
      <c r="F15" s="1126"/>
      <c r="G15" s="1126"/>
      <c r="H15" s="1126"/>
      <c r="I15" s="1126"/>
      <c r="J15" s="1126"/>
      <c r="K15" s="407" t="s">
        <v>2839</v>
      </c>
      <c r="L15" s="1263"/>
      <c r="M15" s="1263"/>
      <c r="N15" s="1263"/>
      <c r="O15" s="1263"/>
      <c r="P15" s="1263"/>
      <c r="Q15" s="1263"/>
      <c r="R15" s="1263"/>
      <c r="S15" s="1263"/>
      <c r="T15" s="407" t="s">
        <v>2839</v>
      </c>
      <c r="U15" s="1246"/>
      <c r="V15" s="1246"/>
      <c r="W15" s="1246"/>
      <c r="X15" s="1246"/>
      <c r="Y15" s="1246"/>
      <c r="Z15" s="406" t="s">
        <v>3048</v>
      </c>
      <c r="AA15" s="407"/>
      <c r="AB15" s="407"/>
      <c r="AC15" s="407"/>
    </row>
    <row r="16" spans="1:29" s="446" customFormat="1" ht="17.100000000000001" customHeight="1">
      <c r="A16" s="406" t="s">
        <v>3051</v>
      </c>
      <c r="B16" s="406"/>
      <c r="C16" s="406"/>
      <c r="D16" s="406"/>
      <c r="E16" s="406" t="s">
        <v>3043</v>
      </c>
      <c r="F16" s="1126"/>
      <c r="G16" s="1126"/>
      <c r="H16" s="1126"/>
      <c r="I16" s="1126"/>
      <c r="J16" s="1126"/>
      <c r="K16" s="407" t="s">
        <v>2839</v>
      </c>
      <c r="L16" s="1263"/>
      <c r="M16" s="1263"/>
      <c r="N16" s="1263"/>
      <c r="O16" s="1263"/>
      <c r="P16" s="1263"/>
      <c r="Q16" s="1263"/>
      <c r="R16" s="1263"/>
      <c r="S16" s="1263"/>
      <c r="T16" s="407" t="s">
        <v>2839</v>
      </c>
      <c r="U16" s="1246"/>
      <c r="V16" s="1246"/>
      <c r="W16" s="1246"/>
      <c r="X16" s="1246"/>
      <c r="Y16" s="1246"/>
      <c r="Z16" s="406" t="s">
        <v>3048</v>
      </c>
      <c r="AA16" s="407"/>
      <c r="AB16" s="407"/>
      <c r="AC16" s="407"/>
    </row>
    <row r="17" spans="1:29" s="446" customFormat="1" ht="17.100000000000001" customHeight="1">
      <c r="A17" s="406" t="s">
        <v>3052</v>
      </c>
      <c r="B17" s="406"/>
      <c r="C17" s="406"/>
      <c r="D17" s="406"/>
      <c r="E17" s="406" t="s">
        <v>3043</v>
      </c>
      <c r="F17" s="1126"/>
      <c r="G17" s="1126"/>
      <c r="H17" s="1126"/>
      <c r="I17" s="1126"/>
      <c r="J17" s="1126"/>
      <c r="K17" s="407" t="s">
        <v>2839</v>
      </c>
      <c r="L17" s="1263"/>
      <c r="M17" s="1263"/>
      <c r="N17" s="1263"/>
      <c r="O17" s="1263"/>
      <c r="P17" s="1263"/>
      <c r="Q17" s="1263"/>
      <c r="R17" s="1263"/>
      <c r="S17" s="1263"/>
      <c r="T17" s="407" t="s">
        <v>2839</v>
      </c>
      <c r="U17" s="1246"/>
      <c r="V17" s="1246"/>
      <c r="W17" s="1246"/>
      <c r="X17" s="1246"/>
      <c r="Y17" s="1246"/>
      <c r="Z17" s="406" t="s">
        <v>3048</v>
      </c>
      <c r="AA17" s="407"/>
      <c r="AB17" s="407"/>
      <c r="AC17" s="407"/>
    </row>
    <row r="18" spans="1:29" s="446" customFormat="1" ht="17.100000000000001" customHeight="1">
      <c r="A18" s="406" t="s">
        <v>3053</v>
      </c>
      <c r="B18" s="406"/>
      <c r="C18" s="406"/>
      <c r="D18" s="406"/>
      <c r="E18" s="406" t="s">
        <v>3043</v>
      </c>
      <c r="F18" s="1126"/>
      <c r="G18" s="1126"/>
      <c r="H18" s="1126"/>
      <c r="I18" s="1126"/>
      <c r="J18" s="1126"/>
      <c r="K18" s="407" t="s">
        <v>2839</v>
      </c>
      <c r="L18" s="1290"/>
      <c r="M18" s="1290"/>
      <c r="N18" s="1290"/>
      <c r="O18" s="1290"/>
      <c r="P18" s="1290"/>
      <c r="Q18" s="1290"/>
      <c r="R18" s="1290"/>
      <c r="S18" s="1290"/>
      <c r="T18" s="407" t="s">
        <v>2839</v>
      </c>
      <c r="U18" s="1297"/>
      <c r="V18" s="1297"/>
      <c r="W18" s="1297"/>
      <c r="X18" s="1297"/>
      <c r="Y18" s="1297"/>
      <c r="Z18" s="406" t="s">
        <v>3048</v>
      </c>
      <c r="AA18" s="407"/>
      <c r="AB18" s="407"/>
      <c r="AC18" s="407"/>
    </row>
    <row r="19" spans="1:29" s="446" customFormat="1" ht="17.100000000000001" customHeight="1">
      <c r="A19" s="408" t="s">
        <v>3054</v>
      </c>
      <c r="B19" s="408"/>
      <c r="C19" s="408"/>
      <c r="D19" s="408"/>
      <c r="E19" s="408"/>
      <c r="F19" s="408"/>
      <c r="G19" s="408"/>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row>
    <row r="20" spans="1:29" s="446" customFormat="1" ht="17.100000000000001" customHeight="1">
      <c r="A20" s="408" t="s">
        <v>3055</v>
      </c>
      <c r="B20" s="408"/>
      <c r="C20" s="408"/>
      <c r="D20" s="408"/>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53"/>
      <c r="AA20" s="1253"/>
      <c r="AB20" s="1253"/>
      <c r="AC20" s="125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row>
    <row r="23" spans="1:29" ht="17.100000000000001" customHeight="1">
      <c r="A23" s="1250" t="s">
        <v>3030</v>
      </c>
      <c r="B23" s="1250"/>
      <c r="C23" s="1250"/>
      <c r="D23" s="1250"/>
      <c r="E23" s="1250"/>
      <c r="F23" s="1280"/>
      <c r="G23" s="1280"/>
      <c r="H23" s="1280"/>
      <c r="I23" s="1280"/>
      <c r="J23" s="1280"/>
      <c r="K23" s="1280"/>
      <c r="L23" s="1280"/>
      <c r="M23" s="1280"/>
      <c r="N23" s="1280"/>
      <c r="O23" s="1280"/>
      <c r="P23" s="1280"/>
      <c r="Q23" s="1280"/>
      <c r="R23" s="1280"/>
      <c r="S23" s="1280"/>
      <c r="T23" s="1280"/>
      <c r="U23" s="1280"/>
      <c r="V23" s="1280"/>
      <c r="W23" s="1280"/>
      <c r="X23" s="1280"/>
      <c r="Y23" s="1280"/>
      <c r="Z23" s="1280"/>
      <c r="AA23" s="1280"/>
      <c r="AB23" s="1280"/>
      <c r="AC23" s="1280"/>
    </row>
    <row r="24" spans="1:29" s="446" customFormat="1" ht="17.100000000000001" customHeight="1">
      <c r="A24" s="1302" t="s">
        <v>3031</v>
      </c>
      <c r="B24" s="1302"/>
      <c r="C24" s="1302"/>
      <c r="D24" s="1302"/>
      <c r="E24" s="1303"/>
      <c r="F24" s="1303"/>
      <c r="G24" s="1303"/>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2"/>
      <c r="F25" s="1272"/>
      <c r="G25" s="1272"/>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2"/>
      <c r="F26" s="1272"/>
      <c r="G26" s="1272"/>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301"/>
      <c r="H27" s="1301"/>
      <c r="I27" s="1272"/>
      <c r="J27" s="1272"/>
      <c r="K27" s="1272"/>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2"/>
      <c r="J28" s="1272"/>
      <c r="K28" s="1272"/>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2"/>
      <c r="J29" s="1272"/>
      <c r="K29" s="1272"/>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3"/>
      <c r="J31" s="1263"/>
      <c r="K31" s="1263"/>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85"/>
      <c r="L33" s="1285"/>
      <c r="M33" s="1285"/>
      <c r="N33" s="1285"/>
      <c r="O33" s="1285"/>
      <c r="P33" s="1285"/>
      <c r="Q33" s="1285"/>
      <c r="R33" s="1285"/>
      <c r="S33" s="1285"/>
      <c r="T33" s="1285"/>
      <c r="U33" s="1285"/>
      <c r="V33" s="1285"/>
      <c r="W33" s="1285"/>
      <c r="X33" s="1285"/>
      <c r="Y33" s="1285"/>
      <c r="Z33" s="1285"/>
      <c r="AA33" s="1285"/>
      <c r="AB33" s="1285"/>
      <c r="AC33" s="1285"/>
    </row>
    <row r="34" spans="1:32" s="446" customFormat="1" ht="17.100000000000001" customHeight="1">
      <c r="A34" s="406"/>
      <c r="B34" s="406"/>
      <c r="C34" s="406"/>
      <c r="D34" s="406"/>
      <c r="E34" s="406" t="s">
        <v>3043</v>
      </c>
      <c r="F34" s="1250" t="s">
        <v>3044</v>
      </c>
      <c r="G34" s="1250"/>
      <c r="H34" s="1250"/>
      <c r="I34" s="1250"/>
      <c r="J34" s="1250"/>
      <c r="K34" s="407" t="s">
        <v>2839</v>
      </c>
      <c r="L34" s="1250" t="s">
        <v>3045</v>
      </c>
      <c r="M34" s="1250"/>
      <c r="N34" s="1250"/>
      <c r="O34" s="1250"/>
      <c r="P34" s="1250"/>
      <c r="Q34" s="1250"/>
      <c r="R34" s="1250"/>
      <c r="S34" s="1250"/>
      <c r="T34" s="407" t="s">
        <v>2839</v>
      </c>
      <c r="U34" s="1250" t="s">
        <v>2312</v>
      </c>
      <c r="V34" s="1250"/>
      <c r="W34" s="1250"/>
      <c r="X34" s="1250"/>
      <c r="Y34" s="1250"/>
      <c r="Z34" s="406" t="s">
        <v>3046</v>
      </c>
      <c r="AA34" s="406"/>
      <c r="AB34" s="406"/>
      <c r="AC34" s="407"/>
    </row>
    <row r="35" spans="1:32" s="446" customFormat="1" ht="17.100000000000001" customHeight="1">
      <c r="A35" s="406" t="s">
        <v>3047</v>
      </c>
      <c r="B35" s="406"/>
      <c r="C35" s="406"/>
      <c r="D35" s="406"/>
      <c r="E35" s="406" t="s">
        <v>3043</v>
      </c>
      <c r="F35" s="1126"/>
      <c r="G35" s="1126"/>
      <c r="H35" s="1126"/>
      <c r="I35" s="1126"/>
      <c r="J35" s="1126"/>
      <c r="K35" s="407" t="s">
        <v>2839</v>
      </c>
      <c r="L35" s="1263"/>
      <c r="M35" s="1263"/>
      <c r="N35" s="1263"/>
      <c r="O35" s="1263"/>
      <c r="P35" s="1263"/>
      <c r="Q35" s="1263"/>
      <c r="R35" s="1263"/>
      <c r="S35" s="1263"/>
      <c r="T35" s="407" t="s">
        <v>2839</v>
      </c>
      <c r="U35" s="1246"/>
      <c r="V35" s="1246"/>
      <c r="W35" s="1246"/>
      <c r="X35" s="1246"/>
      <c r="Y35" s="1246"/>
      <c r="Z35" s="406" t="s">
        <v>3048</v>
      </c>
      <c r="AA35" s="407"/>
      <c r="AB35" s="407"/>
      <c r="AC35" s="407"/>
    </row>
    <row r="36" spans="1:32" s="446" customFormat="1" ht="17.100000000000001" customHeight="1">
      <c r="A36" s="406" t="s">
        <v>3056</v>
      </c>
      <c r="B36" s="406"/>
      <c r="C36" s="406"/>
      <c r="D36" s="406"/>
      <c r="E36" s="406" t="s">
        <v>3043</v>
      </c>
      <c r="F36" s="1126"/>
      <c r="G36" s="1126"/>
      <c r="H36" s="1126"/>
      <c r="I36" s="1126"/>
      <c r="J36" s="1126"/>
      <c r="K36" s="407" t="s">
        <v>2839</v>
      </c>
      <c r="L36" s="1263"/>
      <c r="M36" s="1263"/>
      <c r="N36" s="1263"/>
      <c r="O36" s="1263"/>
      <c r="P36" s="1263"/>
      <c r="Q36" s="1263"/>
      <c r="R36" s="1263"/>
      <c r="S36" s="1263"/>
      <c r="T36" s="407" t="s">
        <v>2839</v>
      </c>
      <c r="U36" s="1246"/>
      <c r="V36" s="1246"/>
      <c r="W36" s="1246"/>
      <c r="X36" s="1246"/>
      <c r="Y36" s="1246"/>
      <c r="Z36" s="406" t="s">
        <v>3048</v>
      </c>
      <c r="AA36" s="407"/>
      <c r="AB36" s="407"/>
      <c r="AC36" s="407"/>
    </row>
    <row r="37" spans="1:32" s="446" customFormat="1" ht="17.100000000000001" customHeight="1">
      <c r="A37" s="406" t="s">
        <v>3057</v>
      </c>
      <c r="B37" s="406"/>
      <c r="C37" s="406"/>
      <c r="D37" s="406"/>
      <c r="E37" s="406" t="s">
        <v>3043</v>
      </c>
      <c r="F37" s="1126"/>
      <c r="G37" s="1126"/>
      <c r="H37" s="1126"/>
      <c r="I37" s="1126"/>
      <c r="J37" s="1126"/>
      <c r="K37" s="407" t="s">
        <v>2839</v>
      </c>
      <c r="L37" s="1263"/>
      <c r="M37" s="1263"/>
      <c r="N37" s="1263"/>
      <c r="O37" s="1263"/>
      <c r="P37" s="1263"/>
      <c r="Q37" s="1263"/>
      <c r="R37" s="1263"/>
      <c r="S37" s="1263"/>
      <c r="T37" s="407" t="s">
        <v>2839</v>
      </c>
      <c r="U37" s="1246"/>
      <c r="V37" s="1246"/>
      <c r="W37" s="1246"/>
      <c r="X37" s="1246"/>
      <c r="Y37" s="1246"/>
      <c r="Z37" s="406" t="s">
        <v>3048</v>
      </c>
      <c r="AA37" s="407"/>
      <c r="AB37" s="407"/>
      <c r="AC37" s="407"/>
    </row>
    <row r="38" spans="1:32" s="446" customFormat="1" ht="17.100000000000001" customHeight="1">
      <c r="A38" s="406" t="s">
        <v>3058</v>
      </c>
      <c r="B38" s="406"/>
      <c r="C38" s="406"/>
      <c r="D38" s="406"/>
      <c r="E38" s="406" t="s">
        <v>3043</v>
      </c>
      <c r="F38" s="1126"/>
      <c r="G38" s="1126"/>
      <c r="H38" s="1126"/>
      <c r="I38" s="1126"/>
      <c r="J38" s="1126"/>
      <c r="K38" s="407" t="s">
        <v>2839</v>
      </c>
      <c r="L38" s="1263"/>
      <c r="M38" s="1263"/>
      <c r="N38" s="1263"/>
      <c r="O38" s="1263"/>
      <c r="P38" s="1263"/>
      <c r="Q38" s="1263"/>
      <c r="R38" s="1263"/>
      <c r="S38" s="1263"/>
      <c r="T38" s="407" t="s">
        <v>2839</v>
      </c>
      <c r="U38" s="1246"/>
      <c r="V38" s="1246"/>
      <c r="W38" s="1246"/>
      <c r="X38" s="1246"/>
      <c r="Y38" s="1246"/>
      <c r="Z38" s="406" t="s">
        <v>3048</v>
      </c>
      <c r="AA38" s="407"/>
      <c r="AB38" s="407"/>
      <c r="AC38" s="407"/>
    </row>
    <row r="39" spans="1:32" s="446" customFormat="1" ht="17.100000000000001" customHeight="1">
      <c r="A39" s="406" t="s">
        <v>3059</v>
      </c>
      <c r="B39" s="406"/>
      <c r="C39" s="406"/>
      <c r="D39" s="406"/>
      <c r="E39" s="406" t="s">
        <v>3043</v>
      </c>
      <c r="F39" s="1126"/>
      <c r="G39" s="1126"/>
      <c r="H39" s="1126"/>
      <c r="I39" s="1126"/>
      <c r="J39" s="1126"/>
      <c r="K39" s="407" t="s">
        <v>2839</v>
      </c>
      <c r="L39" s="1263"/>
      <c r="M39" s="1263"/>
      <c r="N39" s="1263"/>
      <c r="O39" s="1263"/>
      <c r="P39" s="1263"/>
      <c r="Q39" s="1263"/>
      <c r="R39" s="1263"/>
      <c r="S39" s="1263"/>
      <c r="T39" s="407" t="s">
        <v>2839</v>
      </c>
      <c r="U39" s="1246"/>
      <c r="V39" s="1246"/>
      <c r="W39" s="1246"/>
      <c r="X39" s="1246"/>
      <c r="Y39" s="1246"/>
      <c r="Z39" s="406" t="s">
        <v>3048</v>
      </c>
      <c r="AA39" s="407"/>
      <c r="AB39" s="407"/>
      <c r="AC39" s="407"/>
    </row>
    <row r="40" spans="1:32" s="446" customFormat="1" ht="17.100000000000001" customHeight="1">
      <c r="A40" s="406" t="s">
        <v>3060</v>
      </c>
      <c r="B40" s="406"/>
      <c r="C40" s="406"/>
      <c r="D40" s="406"/>
      <c r="E40" s="406" t="s">
        <v>3043</v>
      </c>
      <c r="F40" s="1126"/>
      <c r="G40" s="1126"/>
      <c r="H40" s="1126"/>
      <c r="I40" s="1126"/>
      <c r="J40" s="1126"/>
      <c r="K40" s="407" t="s">
        <v>2839</v>
      </c>
      <c r="L40" s="1290"/>
      <c r="M40" s="1290"/>
      <c r="N40" s="1290"/>
      <c r="O40" s="1290"/>
      <c r="P40" s="1290"/>
      <c r="Q40" s="1290"/>
      <c r="R40" s="1290"/>
      <c r="S40" s="1290"/>
      <c r="T40" s="407" t="s">
        <v>2839</v>
      </c>
      <c r="U40" s="1297"/>
      <c r="V40" s="1297"/>
      <c r="W40" s="1297"/>
      <c r="X40" s="1297"/>
      <c r="Y40" s="1297"/>
      <c r="Z40" s="406" t="s">
        <v>3048</v>
      </c>
      <c r="AA40" s="407"/>
      <c r="AB40" s="407"/>
      <c r="AC40" s="407"/>
    </row>
    <row r="41" spans="1:32" s="446" customFormat="1" ht="17.100000000000001" customHeight="1">
      <c r="A41" s="408" t="s">
        <v>3054</v>
      </c>
      <c r="B41" s="408"/>
      <c r="C41" s="408"/>
      <c r="D41" s="408"/>
      <c r="E41" s="408"/>
      <c r="F41" s="408"/>
      <c r="G41" s="408"/>
      <c r="H41" s="1245"/>
      <c r="I41" s="1245"/>
      <c r="J41" s="1245"/>
      <c r="K41" s="1245"/>
      <c r="L41" s="1245"/>
      <c r="M41" s="1245"/>
      <c r="N41" s="1245"/>
      <c r="O41" s="1245"/>
      <c r="P41" s="1245"/>
      <c r="Q41" s="1245"/>
      <c r="R41" s="1245"/>
      <c r="S41" s="1245"/>
      <c r="T41" s="1245"/>
      <c r="U41" s="1245"/>
      <c r="V41" s="1245"/>
      <c r="W41" s="1245"/>
      <c r="X41" s="1245"/>
      <c r="Y41" s="1245"/>
      <c r="Z41" s="1245"/>
      <c r="AA41" s="1245"/>
      <c r="AB41" s="1245"/>
      <c r="AC41" s="1245"/>
    </row>
    <row r="42" spans="1:32" s="446" customFormat="1" ht="17.100000000000001" customHeight="1">
      <c r="A42" s="408" t="s">
        <v>3055</v>
      </c>
      <c r="B42" s="467"/>
      <c r="C42" s="467"/>
      <c r="D42" s="467"/>
      <c r="E42" s="1298"/>
      <c r="F42" s="1298"/>
      <c r="G42" s="1298"/>
      <c r="H42" s="1298"/>
      <c r="I42" s="1253"/>
      <c r="J42" s="1253"/>
      <c r="K42" s="1253"/>
      <c r="L42" s="1253"/>
      <c r="M42" s="1253"/>
      <c r="N42" s="1253"/>
      <c r="O42" s="1253"/>
      <c r="P42" s="1253"/>
      <c r="Q42" s="1253"/>
      <c r="R42" s="1253"/>
      <c r="S42" s="1253"/>
      <c r="T42" s="1253"/>
      <c r="U42" s="1253"/>
      <c r="V42" s="1253"/>
      <c r="W42" s="1253"/>
      <c r="X42" s="1253"/>
      <c r="Y42" s="1253"/>
      <c r="Z42" s="1298"/>
      <c r="AA42" s="1298"/>
      <c r="AB42" s="1298"/>
      <c r="AC42" s="1298"/>
      <c r="AD42" s="450"/>
      <c r="AE42" s="450"/>
      <c r="AF42" s="450"/>
    </row>
    <row r="43" spans="1:32" s="446" customFormat="1" ht="17.100000000000001" customHeight="1">
      <c r="A43" s="1299"/>
      <c r="B43" s="1300"/>
      <c r="C43" s="1300"/>
      <c r="D43" s="1300"/>
      <c r="E43" s="1300"/>
      <c r="F43" s="1300"/>
      <c r="G43" s="1300"/>
      <c r="H43" s="1300"/>
      <c r="I43" s="1299"/>
      <c r="J43" s="1299"/>
      <c r="K43" s="1299"/>
      <c r="L43" s="1299"/>
      <c r="M43" s="1299"/>
      <c r="N43" s="1299"/>
      <c r="O43" s="1299"/>
      <c r="P43" s="1299"/>
      <c r="Q43" s="1299"/>
      <c r="R43" s="1299"/>
      <c r="S43" s="1299"/>
      <c r="T43" s="1299"/>
      <c r="U43" s="1299"/>
      <c r="V43" s="1299"/>
      <c r="W43" s="1299"/>
      <c r="X43" s="1299"/>
      <c r="Y43" s="1299"/>
      <c r="Z43" s="1300"/>
      <c r="AA43" s="1300"/>
      <c r="AB43" s="1300"/>
      <c r="AC43" s="1300"/>
      <c r="AD43" s="450"/>
      <c r="AE43" s="450"/>
      <c r="AF43" s="450"/>
    </row>
    <row r="44" spans="1:32" s="446" customFormat="1" ht="17.100000000000001" customHeight="1">
      <c r="A44" s="1295"/>
      <c r="B44" s="1296"/>
      <c r="C44" s="1296"/>
      <c r="D44" s="1296"/>
      <c r="E44" s="1296"/>
      <c r="F44" s="1296"/>
      <c r="G44" s="1296"/>
      <c r="H44" s="1296"/>
      <c r="I44" s="1295"/>
      <c r="J44" s="1295"/>
      <c r="K44" s="1295"/>
      <c r="L44" s="1295"/>
      <c r="M44" s="1295"/>
      <c r="N44" s="1295"/>
      <c r="O44" s="1295"/>
      <c r="P44" s="1295"/>
      <c r="Q44" s="1295"/>
      <c r="R44" s="1295"/>
      <c r="S44" s="1295"/>
      <c r="T44" s="1295"/>
      <c r="U44" s="1295"/>
      <c r="V44" s="1295"/>
      <c r="W44" s="1295"/>
      <c r="X44" s="1295"/>
      <c r="Y44" s="1295"/>
      <c r="Z44" s="1296"/>
      <c r="AA44" s="1296"/>
      <c r="AB44" s="1296"/>
      <c r="AC44" s="1296"/>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50" t="s">
        <v>3030</v>
      </c>
      <c r="B1" s="1250"/>
      <c r="C1" s="1250"/>
      <c r="D1" s="1250"/>
      <c r="E1" s="125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row>
    <row r="2" spans="1:29" s="446" customFormat="1" ht="17.100000000000001" customHeight="1">
      <c r="A2" s="1302" t="s">
        <v>3031</v>
      </c>
      <c r="B2" s="1302"/>
      <c r="C2" s="1302"/>
      <c r="D2" s="1302"/>
      <c r="E2" s="1303"/>
      <c r="F2" s="1303"/>
      <c r="G2" s="1303"/>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2"/>
      <c r="F3" s="1272"/>
      <c r="G3" s="1272"/>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2"/>
      <c r="F4" s="1272"/>
      <c r="G4" s="1272"/>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301"/>
      <c r="H5" s="1301"/>
      <c r="I5" s="1272"/>
      <c r="J5" s="1272"/>
      <c r="K5" s="1272"/>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2"/>
      <c r="J6" s="1272"/>
      <c r="K6" s="1272"/>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2"/>
      <c r="J7" s="1272"/>
      <c r="K7" s="1272"/>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3"/>
      <c r="J9" s="1263"/>
      <c r="K9" s="1263"/>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85"/>
      <c r="L11" s="1285"/>
      <c r="M11" s="1285"/>
      <c r="N11" s="1285"/>
      <c r="O11" s="1285"/>
      <c r="P11" s="1285"/>
      <c r="Q11" s="1285"/>
      <c r="R11" s="1285"/>
      <c r="S11" s="1285"/>
      <c r="T11" s="1285"/>
      <c r="U11" s="1285"/>
      <c r="V11" s="1285"/>
      <c r="W11" s="1285"/>
      <c r="X11" s="1285"/>
      <c r="Y11" s="1285"/>
      <c r="Z11" s="1285"/>
      <c r="AA11" s="1285"/>
      <c r="AB11" s="1285"/>
      <c r="AC11" s="1285"/>
    </row>
    <row r="12" spans="1:29" s="446" customFormat="1" ht="17.100000000000001" customHeight="1">
      <c r="A12" s="406"/>
      <c r="B12" s="406"/>
      <c r="C12" s="406"/>
      <c r="D12" s="406"/>
      <c r="E12" s="406" t="s">
        <v>3043</v>
      </c>
      <c r="F12" s="1250" t="s">
        <v>3044</v>
      </c>
      <c r="G12" s="1250"/>
      <c r="H12" s="1250"/>
      <c r="I12" s="1250"/>
      <c r="J12" s="1250"/>
      <c r="K12" s="407" t="s">
        <v>2839</v>
      </c>
      <c r="L12" s="1250" t="s">
        <v>3045</v>
      </c>
      <c r="M12" s="1250"/>
      <c r="N12" s="1250"/>
      <c r="O12" s="1250"/>
      <c r="P12" s="1250"/>
      <c r="Q12" s="1250"/>
      <c r="R12" s="1250"/>
      <c r="S12" s="1250"/>
      <c r="T12" s="407" t="s">
        <v>2839</v>
      </c>
      <c r="U12" s="1250" t="s">
        <v>2312</v>
      </c>
      <c r="V12" s="1250"/>
      <c r="W12" s="1250"/>
      <c r="X12" s="1250"/>
      <c r="Y12" s="1250"/>
      <c r="Z12" s="406" t="s">
        <v>3046</v>
      </c>
      <c r="AA12" s="406"/>
      <c r="AB12" s="406"/>
      <c r="AC12" s="407"/>
    </row>
    <row r="13" spans="1:29" s="446" customFormat="1" ht="17.100000000000001" customHeight="1">
      <c r="A13" s="406" t="s">
        <v>3047</v>
      </c>
      <c r="B13" s="406"/>
      <c r="C13" s="406"/>
      <c r="D13" s="406"/>
      <c r="E13" s="406" t="s">
        <v>3043</v>
      </c>
      <c r="F13" s="1126"/>
      <c r="G13" s="1126"/>
      <c r="H13" s="1126"/>
      <c r="I13" s="1126"/>
      <c r="J13" s="1126"/>
      <c r="K13" s="407" t="s">
        <v>2839</v>
      </c>
      <c r="L13" s="1263"/>
      <c r="M13" s="1263"/>
      <c r="N13" s="1263"/>
      <c r="O13" s="1263"/>
      <c r="P13" s="1263"/>
      <c r="Q13" s="1263"/>
      <c r="R13" s="1263"/>
      <c r="S13" s="1263"/>
      <c r="T13" s="407" t="s">
        <v>2839</v>
      </c>
      <c r="U13" s="1246"/>
      <c r="V13" s="1246"/>
      <c r="W13" s="1246"/>
      <c r="X13" s="1246"/>
      <c r="Y13" s="1246"/>
      <c r="Z13" s="406" t="s">
        <v>3048</v>
      </c>
      <c r="AA13" s="407"/>
      <c r="AB13" s="407"/>
      <c r="AC13" s="407"/>
    </row>
    <row r="14" spans="1:29" s="446" customFormat="1" ht="17.100000000000001" customHeight="1">
      <c r="A14" s="406" t="s">
        <v>3049</v>
      </c>
      <c r="B14" s="406"/>
      <c r="C14" s="406"/>
      <c r="D14" s="406"/>
      <c r="E14" s="406" t="s">
        <v>3043</v>
      </c>
      <c r="F14" s="1126"/>
      <c r="G14" s="1126"/>
      <c r="H14" s="1126"/>
      <c r="I14" s="1126"/>
      <c r="J14" s="1126"/>
      <c r="K14" s="407" t="s">
        <v>2839</v>
      </c>
      <c r="L14" s="1263"/>
      <c r="M14" s="1263"/>
      <c r="N14" s="1263"/>
      <c r="O14" s="1263"/>
      <c r="P14" s="1263"/>
      <c r="Q14" s="1263"/>
      <c r="R14" s="1263"/>
      <c r="S14" s="1263"/>
      <c r="T14" s="407" t="s">
        <v>2839</v>
      </c>
      <c r="U14" s="1246"/>
      <c r="V14" s="1246"/>
      <c r="W14" s="1246"/>
      <c r="X14" s="1246"/>
      <c r="Y14" s="1246"/>
      <c r="Z14" s="406" t="s">
        <v>3048</v>
      </c>
      <c r="AA14" s="407"/>
      <c r="AB14" s="407"/>
      <c r="AC14" s="407"/>
    </row>
    <row r="15" spans="1:29" s="446" customFormat="1" ht="17.100000000000001" customHeight="1">
      <c r="A15" s="406" t="s">
        <v>3050</v>
      </c>
      <c r="B15" s="406"/>
      <c r="C15" s="406"/>
      <c r="D15" s="406"/>
      <c r="E15" s="406" t="s">
        <v>3043</v>
      </c>
      <c r="F15" s="1126"/>
      <c r="G15" s="1126"/>
      <c r="H15" s="1126"/>
      <c r="I15" s="1126"/>
      <c r="J15" s="1126"/>
      <c r="K15" s="407" t="s">
        <v>2839</v>
      </c>
      <c r="L15" s="1263"/>
      <c r="M15" s="1263"/>
      <c r="N15" s="1263"/>
      <c r="O15" s="1263"/>
      <c r="P15" s="1263"/>
      <c r="Q15" s="1263"/>
      <c r="R15" s="1263"/>
      <c r="S15" s="1263"/>
      <c r="T15" s="407" t="s">
        <v>2839</v>
      </c>
      <c r="U15" s="1246"/>
      <c r="V15" s="1246"/>
      <c r="W15" s="1246"/>
      <c r="X15" s="1246"/>
      <c r="Y15" s="1246"/>
      <c r="Z15" s="406" t="s">
        <v>3048</v>
      </c>
      <c r="AA15" s="407"/>
      <c r="AB15" s="407"/>
      <c r="AC15" s="407"/>
    </row>
    <row r="16" spans="1:29" s="446" customFormat="1" ht="17.100000000000001" customHeight="1">
      <c r="A16" s="406" t="s">
        <v>3051</v>
      </c>
      <c r="B16" s="406"/>
      <c r="C16" s="406"/>
      <c r="D16" s="406"/>
      <c r="E16" s="406" t="s">
        <v>3043</v>
      </c>
      <c r="F16" s="1126"/>
      <c r="G16" s="1126"/>
      <c r="H16" s="1126"/>
      <c r="I16" s="1126"/>
      <c r="J16" s="1126"/>
      <c r="K16" s="407" t="s">
        <v>2839</v>
      </c>
      <c r="L16" s="1263"/>
      <c r="M16" s="1263"/>
      <c r="N16" s="1263"/>
      <c r="O16" s="1263"/>
      <c r="P16" s="1263"/>
      <c r="Q16" s="1263"/>
      <c r="R16" s="1263"/>
      <c r="S16" s="1263"/>
      <c r="T16" s="407" t="s">
        <v>2839</v>
      </c>
      <c r="U16" s="1246"/>
      <c r="V16" s="1246"/>
      <c r="W16" s="1246"/>
      <c r="X16" s="1246"/>
      <c r="Y16" s="1246"/>
      <c r="Z16" s="406" t="s">
        <v>3048</v>
      </c>
      <c r="AA16" s="407"/>
      <c r="AB16" s="407"/>
      <c r="AC16" s="407"/>
    </row>
    <row r="17" spans="1:29" s="446" customFormat="1" ht="17.100000000000001" customHeight="1">
      <c r="A17" s="406" t="s">
        <v>3052</v>
      </c>
      <c r="B17" s="406"/>
      <c r="C17" s="406"/>
      <c r="D17" s="406"/>
      <c r="E17" s="406" t="s">
        <v>3043</v>
      </c>
      <c r="F17" s="1126"/>
      <c r="G17" s="1126"/>
      <c r="H17" s="1126"/>
      <c r="I17" s="1126"/>
      <c r="J17" s="1126"/>
      <c r="K17" s="407" t="s">
        <v>2839</v>
      </c>
      <c r="L17" s="1263"/>
      <c r="M17" s="1263"/>
      <c r="N17" s="1263"/>
      <c r="O17" s="1263"/>
      <c r="P17" s="1263"/>
      <c r="Q17" s="1263"/>
      <c r="R17" s="1263"/>
      <c r="S17" s="1263"/>
      <c r="T17" s="407" t="s">
        <v>2839</v>
      </c>
      <c r="U17" s="1246"/>
      <c r="V17" s="1246"/>
      <c r="W17" s="1246"/>
      <c r="X17" s="1246"/>
      <c r="Y17" s="1246"/>
      <c r="Z17" s="406" t="s">
        <v>3048</v>
      </c>
      <c r="AA17" s="407"/>
      <c r="AB17" s="407"/>
      <c r="AC17" s="407"/>
    </row>
    <row r="18" spans="1:29" s="446" customFormat="1" ht="17.100000000000001" customHeight="1">
      <c r="A18" s="406" t="s">
        <v>3053</v>
      </c>
      <c r="B18" s="406"/>
      <c r="C18" s="406"/>
      <c r="D18" s="406"/>
      <c r="E18" s="406" t="s">
        <v>3043</v>
      </c>
      <c r="F18" s="1126"/>
      <c r="G18" s="1126"/>
      <c r="H18" s="1126"/>
      <c r="I18" s="1126"/>
      <c r="J18" s="1126"/>
      <c r="K18" s="407" t="s">
        <v>2839</v>
      </c>
      <c r="L18" s="1290"/>
      <c r="M18" s="1290"/>
      <c r="N18" s="1290"/>
      <c r="O18" s="1290"/>
      <c r="P18" s="1290"/>
      <c r="Q18" s="1290"/>
      <c r="R18" s="1290"/>
      <c r="S18" s="1290"/>
      <c r="T18" s="407" t="s">
        <v>2839</v>
      </c>
      <c r="U18" s="1297"/>
      <c r="V18" s="1297"/>
      <c r="W18" s="1297"/>
      <c r="X18" s="1297"/>
      <c r="Y18" s="1297"/>
      <c r="Z18" s="406" t="s">
        <v>3048</v>
      </c>
      <c r="AA18" s="407"/>
      <c r="AB18" s="407"/>
      <c r="AC18" s="407"/>
    </row>
    <row r="19" spans="1:29" s="446" customFormat="1" ht="17.100000000000001" customHeight="1">
      <c r="A19" s="408" t="s">
        <v>3054</v>
      </c>
      <c r="B19" s="408"/>
      <c r="C19" s="408"/>
      <c r="D19" s="408"/>
      <c r="E19" s="408"/>
      <c r="F19" s="408"/>
      <c r="G19" s="408"/>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row>
    <row r="20" spans="1:29" s="446" customFormat="1" ht="17.100000000000001" customHeight="1">
      <c r="A20" s="408" t="s">
        <v>3055</v>
      </c>
      <c r="B20" s="408"/>
      <c r="C20" s="408"/>
      <c r="D20" s="408"/>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53"/>
      <c r="AA20" s="1253"/>
      <c r="AB20" s="1253"/>
      <c r="AC20" s="125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row>
    <row r="23" spans="1:29" ht="17.100000000000001" customHeight="1">
      <c r="A23" s="1250" t="s">
        <v>3030</v>
      </c>
      <c r="B23" s="1250"/>
      <c r="C23" s="1250"/>
      <c r="D23" s="1250"/>
      <c r="E23" s="1250"/>
      <c r="F23" s="1280"/>
      <c r="G23" s="1280"/>
      <c r="H23" s="1280"/>
      <c r="I23" s="1280"/>
      <c r="J23" s="1280"/>
      <c r="K23" s="1280"/>
      <c r="L23" s="1280"/>
      <c r="M23" s="1280"/>
      <c r="N23" s="1280"/>
      <c r="O23" s="1280"/>
      <c r="P23" s="1280"/>
      <c r="Q23" s="1280"/>
      <c r="R23" s="1280"/>
      <c r="S23" s="1280"/>
      <c r="T23" s="1280"/>
      <c r="U23" s="1280"/>
      <c r="V23" s="1280"/>
      <c r="W23" s="1280"/>
      <c r="X23" s="1280"/>
      <c r="Y23" s="1280"/>
      <c r="Z23" s="1280"/>
      <c r="AA23" s="1280"/>
      <c r="AB23" s="1280"/>
      <c r="AC23" s="1280"/>
    </row>
    <row r="24" spans="1:29" s="446" customFormat="1" ht="17.100000000000001" customHeight="1">
      <c r="A24" s="1302" t="s">
        <v>3031</v>
      </c>
      <c r="B24" s="1302"/>
      <c r="C24" s="1302"/>
      <c r="D24" s="1302"/>
      <c r="E24" s="1303"/>
      <c r="F24" s="1303"/>
      <c r="G24" s="1303"/>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2"/>
      <c r="F25" s="1272"/>
      <c r="G25" s="1272"/>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2"/>
      <c r="F26" s="1272"/>
      <c r="G26" s="1272"/>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301"/>
      <c r="H27" s="1301"/>
      <c r="I27" s="1272"/>
      <c r="J27" s="1272"/>
      <c r="K27" s="1272"/>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2"/>
      <c r="J28" s="1272"/>
      <c r="K28" s="1272"/>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2"/>
      <c r="J29" s="1272"/>
      <c r="K29" s="1272"/>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3"/>
      <c r="J31" s="1263"/>
      <c r="K31" s="1263"/>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85"/>
      <c r="L33" s="1285"/>
      <c r="M33" s="1285"/>
      <c r="N33" s="1285"/>
      <c r="O33" s="1285"/>
      <c r="P33" s="1285"/>
      <c r="Q33" s="1285"/>
      <c r="R33" s="1285"/>
      <c r="S33" s="1285"/>
      <c r="T33" s="1285"/>
      <c r="U33" s="1285"/>
      <c r="V33" s="1285"/>
      <c r="W33" s="1285"/>
      <c r="X33" s="1285"/>
      <c r="Y33" s="1285"/>
      <c r="Z33" s="1285"/>
      <c r="AA33" s="1285"/>
      <c r="AB33" s="1285"/>
      <c r="AC33" s="1285"/>
    </row>
    <row r="34" spans="1:32" s="446" customFormat="1" ht="17.100000000000001" customHeight="1">
      <c r="A34" s="406"/>
      <c r="B34" s="406"/>
      <c r="C34" s="406"/>
      <c r="D34" s="406"/>
      <c r="E34" s="406" t="s">
        <v>3043</v>
      </c>
      <c r="F34" s="1250" t="s">
        <v>3044</v>
      </c>
      <c r="G34" s="1250"/>
      <c r="H34" s="1250"/>
      <c r="I34" s="1250"/>
      <c r="J34" s="1250"/>
      <c r="K34" s="407" t="s">
        <v>2839</v>
      </c>
      <c r="L34" s="1250" t="s">
        <v>3045</v>
      </c>
      <c r="M34" s="1250"/>
      <c r="N34" s="1250"/>
      <c r="O34" s="1250"/>
      <c r="P34" s="1250"/>
      <c r="Q34" s="1250"/>
      <c r="R34" s="1250"/>
      <c r="S34" s="1250"/>
      <c r="T34" s="407" t="s">
        <v>2839</v>
      </c>
      <c r="U34" s="1250" t="s">
        <v>2312</v>
      </c>
      <c r="V34" s="1250"/>
      <c r="W34" s="1250"/>
      <c r="X34" s="1250"/>
      <c r="Y34" s="1250"/>
      <c r="Z34" s="406" t="s">
        <v>3046</v>
      </c>
      <c r="AA34" s="406"/>
      <c r="AB34" s="406"/>
      <c r="AC34" s="407"/>
    </row>
    <row r="35" spans="1:32" s="446" customFormat="1" ht="17.100000000000001" customHeight="1">
      <c r="A35" s="406" t="s">
        <v>3047</v>
      </c>
      <c r="B35" s="406"/>
      <c r="C35" s="406"/>
      <c r="D35" s="406"/>
      <c r="E35" s="406" t="s">
        <v>3043</v>
      </c>
      <c r="F35" s="1126"/>
      <c r="G35" s="1126"/>
      <c r="H35" s="1126"/>
      <c r="I35" s="1126"/>
      <c r="J35" s="1126"/>
      <c r="K35" s="407" t="s">
        <v>2839</v>
      </c>
      <c r="L35" s="1263"/>
      <c r="M35" s="1263"/>
      <c r="N35" s="1263"/>
      <c r="O35" s="1263"/>
      <c r="P35" s="1263"/>
      <c r="Q35" s="1263"/>
      <c r="R35" s="1263"/>
      <c r="S35" s="1263"/>
      <c r="T35" s="407" t="s">
        <v>2839</v>
      </c>
      <c r="U35" s="1246"/>
      <c r="V35" s="1246"/>
      <c r="W35" s="1246"/>
      <c r="X35" s="1246"/>
      <c r="Y35" s="1246"/>
      <c r="Z35" s="406" t="s">
        <v>3048</v>
      </c>
      <c r="AA35" s="407"/>
      <c r="AB35" s="407"/>
      <c r="AC35" s="407"/>
    </row>
    <row r="36" spans="1:32" s="446" customFormat="1" ht="17.100000000000001" customHeight="1">
      <c r="A36" s="406" t="s">
        <v>3056</v>
      </c>
      <c r="B36" s="406"/>
      <c r="C36" s="406"/>
      <c r="D36" s="406"/>
      <c r="E36" s="406" t="s">
        <v>3043</v>
      </c>
      <c r="F36" s="1126"/>
      <c r="G36" s="1126"/>
      <c r="H36" s="1126"/>
      <c r="I36" s="1126"/>
      <c r="J36" s="1126"/>
      <c r="K36" s="407" t="s">
        <v>2839</v>
      </c>
      <c r="L36" s="1263"/>
      <c r="M36" s="1263"/>
      <c r="N36" s="1263"/>
      <c r="O36" s="1263"/>
      <c r="P36" s="1263"/>
      <c r="Q36" s="1263"/>
      <c r="R36" s="1263"/>
      <c r="S36" s="1263"/>
      <c r="T36" s="407" t="s">
        <v>2839</v>
      </c>
      <c r="U36" s="1246"/>
      <c r="V36" s="1246"/>
      <c r="W36" s="1246"/>
      <c r="X36" s="1246"/>
      <c r="Y36" s="1246"/>
      <c r="Z36" s="406" t="s">
        <v>3048</v>
      </c>
      <c r="AA36" s="407"/>
      <c r="AB36" s="407"/>
      <c r="AC36" s="407"/>
    </row>
    <row r="37" spans="1:32" s="446" customFormat="1" ht="17.100000000000001" customHeight="1">
      <c r="A37" s="406" t="s">
        <v>3057</v>
      </c>
      <c r="B37" s="406"/>
      <c r="C37" s="406"/>
      <c r="D37" s="406"/>
      <c r="E37" s="406" t="s">
        <v>3043</v>
      </c>
      <c r="F37" s="1126"/>
      <c r="G37" s="1126"/>
      <c r="H37" s="1126"/>
      <c r="I37" s="1126"/>
      <c r="J37" s="1126"/>
      <c r="K37" s="407" t="s">
        <v>2839</v>
      </c>
      <c r="L37" s="1263"/>
      <c r="M37" s="1263"/>
      <c r="N37" s="1263"/>
      <c r="O37" s="1263"/>
      <c r="P37" s="1263"/>
      <c r="Q37" s="1263"/>
      <c r="R37" s="1263"/>
      <c r="S37" s="1263"/>
      <c r="T37" s="407" t="s">
        <v>2839</v>
      </c>
      <c r="U37" s="1246"/>
      <c r="V37" s="1246"/>
      <c r="W37" s="1246"/>
      <c r="X37" s="1246"/>
      <c r="Y37" s="1246"/>
      <c r="Z37" s="406" t="s">
        <v>3048</v>
      </c>
      <c r="AA37" s="407"/>
      <c r="AB37" s="407"/>
      <c r="AC37" s="407"/>
    </row>
    <row r="38" spans="1:32" s="446" customFormat="1" ht="17.100000000000001" customHeight="1">
      <c r="A38" s="406" t="s">
        <v>3058</v>
      </c>
      <c r="B38" s="406"/>
      <c r="C38" s="406"/>
      <c r="D38" s="406"/>
      <c r="E38" s="406" t="s">
        <v>3043</v>
      </c>
      <c r="F38" s="1126"/>
      <c r="G38" s="1126"/>
      <c r="H38" s="1126"/>
      <c r="I38" s="1126"/>
      <c r="J38" s="1126"/>
      <c r="K38" s="407" t="s">
        <v>2839</v>
      </c>
      <c r="L38" s="1263"/>
      <c r="M38" s="1263"/>
      <c r="N38" s="1263"/>
      <c r="O38" s="1263"/>
      <c r="P38" s="1263"/>
      <c r="Q38" s="1263"/>
      <c r="R38" s="1263"/>
      <c r="S38" s="1263"/>
      <c r="T38" s="407" t="s">
        <v>2839</v>
      </c>
      <c r="U38" s="1246"/>
      <c r="V38" s="1246"/>
      <c r="W38" s="1246"/>
      <c r="X38" s="1246"/>
      <c r="Y38" s="1246"/>
      <c r="Z38" s="406" t="s">
        <v>3048</v>
      </c>
      <c r="AA38" s="407"/>
      <c r="AB38" s="407"/>
      <c r="AC38" s="407"/>
    </row>
    <row r="39" spans="1:32" s="446" customFormat="1" ht="17.100000000000001" customHeight="1">
      <c r="A39" s="406" t="s">
        <v>3059</v>
      </c>
      <c r="B39" s="406"/>
      <c r="C39" s="406"/>
      <c r="D39" s="406"/>
      <c r="E39" s="406" t="s">
        <v>3043</v>
      </c>
      <c r="F39" s="1126"/>
      <c r="G39" s="1126"/>
      <c r="H39" s="1126"/>
      <c r="I39" s="1126"/>
      <c r="J39" s="1126"/>
      <c r="K39" s="407" t="s">
        <v>2839</v>
      </c>
      <c r="L39" s="1263"/>
      <c r="M39" s="1263"/>
      <c r="N39" s="1263"/>
      <c r="O39" s="1263"/>
      <c r="P39" s="1263"/>
      <c r="Q39" s="1263"/>
      <c r="R39" s="1263"/>
      <c r="S39" s="1263"/>
      <c r="T39" s="407" t="s">
        <v>2839</v>
      </c>
      <c r="U39" s="1246"/>
      <c r="V39" s="1246"/>
      <c r="W39" s="1246"/>
      <c r="X39" s="1246"/>
      <c r="Y39" s="1246"/>
      <c r="Z39" s="406" t="s">
        <v>3048</v>
      </c>
      <c r="AA39" s="407"/>
      <c r="AB39" s="407"/>
      <c r="AC39" s="407"/>
    </row>
    <row r="40" spans="1:32" s="446" customFormat="1" ht="17.100000000000001" customHeight="1">
      <c r="A40" s="406" t="s">
        <v>3060</v>
      </c>
      <c r="B40" s="406"/>
      <c r="C40" s="406"/>
      <c r="D40" s="406"/>
      <c r="E40" s="406" t="s">
        <v>3043</v>
      </c>
      <c r="F40" s="1126"/>
      <c r="G40" s="1126"/>
      <c r="H40" s="1126"/>
      <c r="I40" s="1126"/>
      <c r="J40" s="1126"/>
      <c r="K40" s="407" t="s">
        <v>2839</v>
      </c>
      <c r="L40" s="1290"/>
      <c r="M40" s="1290"/>
      <c r="N40" s="1290"/>
      <c r="O40" s="1290"/>
      <c r="P40" s="1290"/>
      <c r="Q40" s="1290"/>
      <c r="R40" s="1290"/>
      <c r="S40" s="1290"/>
      <c r="T40" s="407" t="s">
        <v>2839</v>
      </c>
      <c r="U40" s="1297"/>
      <c r="V40" s="1297"/>
      <c r="W40" s="1297"/>
      <c r="X40" s="1297"/>
      <c r="Y40" s="1297"/>
      <c r="Z40" s="406" t="s">
        <v>3048</v>
      </c>
      <c r="AA40" s="407"/>
      <c r="AB40" s="407"/>
      <c r="AC40" s="407"/>
    </row>
    <row r="41" spans="1:32" s="446" customFormat="1" ht="17.100000000000001" customHeight="1">
      <c r="A41" s="408" t="s">
        <v>3054</v>
      </c>
      <c r="B41" s="408"/>
      <c r="C41" s="408"/>
      <c r="D41" s="408"/>
      <c r="E41" s="408"/>
      <c r="F41" s="408"/>
      <c r="G41" s="408"/>
      <c r="H41" s="1245"/>
      <c r="I41" s="1245"/>
      <c r="J41" s="1245"/>
      <c r="K41" s="1245"/>
      <c r="L41" s="1245"/>
      <c r="M41" s="1245"/>
      <c r="N41" s="1245"/>
      <c r="O41" s="1245"/>
      <c r="P41" s="1245"/>
      <c r="Q41" s="1245"/>
      <c r="R41" s="1245"/>
      <c r="S41" s="1245"/>
      <c r="T41" s="1245"/>
      <c r="U41" s="1245"/>
      <c r="V41" s="1245"/>
      <c r="W41" s="1245"/>
      <c r="X41" s="1245"/>
      <c r="Y41" s="1245"/>
      <c r="Z41" s="1245"/>
      <c r="AA41" s="1245"/>
      <c r="AB41" s="1245"/>
      <c r="AC41" s="1245"/>
    </row>
    <row r="42" spans="1:32" s="446" customFormat="1" ht="17.100000000000001" customHeight="1">
      <c r="A42" s="408" t="s">
        <v>3055</v>
      </c>
      <c r="B42" s="467"/>
      <c r="C42" s="467"/>
      <c r="D42" s="467"/>
      <c r="E42" s="1298"/>
      <c r="F42" s="1298"/>
      <c r="G42" s="1298"/>
      <c r="H42" s="1298"/>
      <c r="I42" s="1253"/>
      <c r="J42" s="1253"/>
      <c r="K42" s="1253"/>
      <c r="L42" s="1253"/>
      <c r="M42" s="1253"/>
      <c r="N42" s="1253"/>
      <c r="O42" s="1253"/>
      <c r="P42" s="1253"/>
      <c r="Q42" s="1253"/>
      <c r="R42" s="1253"/>
      <c r="S42" s="1253"/>
      <c r="T42" s="1253"/>
      <c r="U42" s="1253"/>
      <c r="V42" s="1253"/>
      <c r="W42" s="1253"/>
      <c r="X42" s="1253"/>
      <c r="Y42" s="1253"/>
      <c r="Z42" s="1298"/>
      <c r="AA42" s="1298"/>
      <c r="AB42" s="1298"/>
      <c r="AC42" s="1298"/>
      <c r="AD42" s="450"/>
      <c r="AE42" s="450"/>
      <c r="AF42" s="450"/>
    </row>
    <row r="43" spans="1:32" s="446" customFormat="1" ht="17.100000000000001" customHeight="1">
      <c r="A43" s="1299"/>
      <c r="B43" s="1300"/>
      <c r="C43" s="1300"/>
      <c r="D43" s="1300"/>
      <c r="E43" s="1300"/>
      <c r="F43" s="1300"/>
      <c r="G43" s="1300"/>
      <c r="H43" s="1300"/>
      <c r="I43" s="1299"/>
      <c r="J43" s="1299"/>
      <c r="K43" s="1299"/>
      <c r="L43" s="1299"/>
      <c r="M43" s="1299"/>
      <c r="N43" s="1299"/>
      <c r="O43" s="1299"/>
      <c r="P43" s="1299"/>
      <c r="Q43" s="1299"/>
      <c r="R43" s="1299"/>
      <c r="S43" s="1299"/>
      <c r="T43" s="1299"/>
      <c r="U43" s="1299"/>
      <c r="V43" s="1299"/>
      <c r="W43" s="1299"/>
      <c r="X43" s="1299"/>
      <c r="Y43" s="1299"/>
      <c r="Z43" s="1300"/>
      <c r="AA43" s="1300"/>
      <c r="AB43" s="1300"/>
      <c r="AC43" s="1300"/>
      <c r="AD43" s="450"/>
      <c r="AE43" s="450"/>
      <c r="AF43" s="450"/>
    </row>
    <row r="44" spans="1:32" s="446" customFormat="1" ht="17.100000000000001" customHeight="1">
      <c r="A44" s="1295"/>
      <c r="B44" s="1296"/>
      <c r="C44" s="1296"/>
      <c r="D44" s="1296"/>
      <c r="E44" s="1296"/>
      <c r="F44" s="1296"/>
      <c r="G44" s="1296"/>
      <c r="H44" s="1296"/>
      <c r="I44" s="1295"/>
      <c r="J44" s="1295"/>
      <c r="K44" s="1295"/>
      <c r="L44" s="1295"/>
      <c r="M44" s="1295"/>
      <c r="N44" s="1295"/>
      <c r="O44" s="1295"/>
      <c r="P44" s="1295"/>
      <c r="Q44" s="1295"/>
      <c r="R44" s="1295"/>
      <c r="S44" s="1295"/>
      <c r="T44" s="1295"/>
      <c r="U44" s="1295"/>
      <c r="V44" s="1295"/>
      <c r="W44" s="1295"/>
      <c r="X44" s="1295"/>
      <c r="Y44" s="1295"/>
      <c r="Z44" s="1296"/>
      <c r="AA44" s="1296"/>
      <c r="AB44" s="1296"/>
      <c r="AC44" s="1296"/>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125" t="s">
        <v>3061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row>
    <row r="2" spans="1:32" ht="18" customHeight="1">
      <c r="A2" s="1175" t="s">
        <v>3062</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row>
    <row r="3" spans="1:32" ht="18" customHeight="1">
      <c r="A3" s="382" t="s">
        <v>3063</v>
      </c>
      <c r="B3" s="382"/>
      <c r="C3" s="382"/>
      <c r="D3" s="382"/>
      <c r="E3" s="468"/>
      <c r="F3" s="468"/>
      <c r="G3" s="468"/>
      <c r="H3" s="1308">
        <v>1</v>
      </c>
      <c r="I3" s="1308"/>
      <c r="J3" s="1308"/>
      <c r="K3" s="1308"/>
      <c r="L3" s="1308"/>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3064</v>
      </c>
      <c r="B4" s="382"/>
      <c r="C4" s="382"/>
      <c r="D4" s="382"/>
      <c r="E4" s="382"/>
      <c r="F4" s="382"/>
      <c r="G4" s="382"/>
      <c r="H4" s="1309"/>
      <c r="I4" s="1309"/>
      <c r="J4" s="1309"/>
      <c r="K4" s="1309"/>
      <c r="L4" s="1309"/>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3065</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3066</v>
      </c>
      <c r="B6" s="320"/>
      <c r="C6" s="320"/>
      <c r="D6" s="320"/>
      <c r="E6" s="320"/>
      <c r="F6" s="320"/>
      <c r="G6" s="320"/>
      <c r="H6" s="320"/>
      <c r="I6" s="320"/>
      <c r="J6" s="1310"/>
      <c r="K6" s="1310"/>
      <c r="L6" s="1310"/>
      <c r="M6" s="1310"/>
      <c r="N6" s="320" t="s">
        <v>2834</v>
      </c>
      <c r="O6" s="320"/>
      <c r="P6" s="320"/>
      <c r="Q6" s="320"/>
      <c r="R6" s="320"/>
      <c r="S6" s="320"/>
      <c r="T6" s="320"/>
      <c r="U6" s="320"/>
      <c r="V6" s="320"/>
      <c r="W6" s="320"/>
      <c r="X6" s="320"/>
      <c r="Y6" s="320"/>
      <c r="Z6" s="320"/>
      <c r="AA6" s="320"/>
      <c r="AB6" s="320"/>
      <c r="AC6" s="320"/>
    </row>
    <row r="7" spans="1:32" ht="18" customHeight="1">
      <c r="A7" s="320" t="s">
        <v>3067</v>
      </c>
      <c r="B7" s="320"/>
      <c r="C7" s="320"/>
      <c r="D7" s="320"/>
      <c r="E7" s="320"/>
      <c r="F7" s="320"/>
      <c r="G7" s="320"/>
      <c r="H7" s="320"/>
      <c r="I7" s="320"/>
      <c r="J7" s="1310"/>
      <c r="K7" s="1310"/>
      <c r="L7" s="1310"/>
      <c r="M7" s="1310"/>
      <c r="N7" s="320" t="s">
        <v>2834</v>
      </c>
      <c r="O7" s="320"/>
      <c r="P7" s="320"/>
      <c r="Q7" s="320"/>
      <c r="R7" s="320"/>
      <c r="S7" s="320"/>
      <c r="T7" s="320"/>
      <c r="U7" s="320"/>
      <c r="V7" s="320"/>
      <c r="W7" s="320"/>
      <c r="X7" s="320"/>
      <c r="Y7" s="320"/>
      <c r="Z7" s="320"/>
      <c r="AA7" s="320"/>
      <c r="AB7" s="320"/>
      <c r="AC7" s="320"/>
    </row>
    <row r="8" spans="1:32" ht="18" customHeight="1">
      <c r="A8" s="320" t="s">
        <v>3068</v>
      </c>
      <c r="B8" s="320"/>
      <c r="C8" s="320"/>
      <c r="D8" s="320"/>
      <c r="E8" s="320"/>
      <c r="F8" s="320"/>
      <c r="G8" s="320"/>
      <c r="H8" s="320"/>
      <c r="I8" s="320"/>
      <c r="J8" s="320" t="s">
        <v>2933</v>
      </c>
      <c r="K8" s="320"/>
      <c r="L8" s="320" t="s">
        <v>2803</v>
      </c>
      <c r="M8" s="1311"/>
      <c r="N8" s="1311"/>
      <c r="O8" s="1311"/>
      <c r="P8" s="1311"/>
      <c r="Q8" s="320" t="s">
        <v>2804</v>
      </c>
      <c r="R8" s="320" t="s">
        <v>2110</v>
      </c>
      <c r="S8" s="320"/>
      <c r="T8" s="320" t="s">
        <v>2803</v>
      </c>
      <c r="U8" s="1311"/>
      <c r="V8" s="1311"/>
      <c r="W8" s="1311"/>
      <c r="X8" s="1311"/>
      <c r="Y8" s="320" t="s">
        <v>2804</v>
      </c>
      <c r="Z8" s="320"/>
      <c r="AA8" s="320"/>
      <c r="AB8" s="320"/>
      <c r="AC8" s="320"/>
    </row>
    <row r="9" spans="1:32" s="446" customFormat="1" ht="18" customHeight="1">
      <c r="A9" s="406" t="s">
        <v>3069</v>
      </c>
      <c r="B9" s="406"/>
      <c r="C9" s="406"/>
      <c r="D9" s="406"/>
      <c r="E9" s="406"/>
      <c r="F9" s="406"/>
      <c r="G9" s="407"/>
      <c r="H9" s="407"/>
      <c r="I9" s="407"/>
      <c r="J9" s="1312"/>
      <c r="K9" s="1312"/>
      <c r="L9" s="1312"/>
      <c r="M9" s="1312"/>
      <c r="N9" s="1312"/>
      <c r="O9" s="1312"/>
      <c r="P9" s="1312"/>
      <c r="Q9" s="406" t="s">
        <v>2936</v>
      </c>
      <c r="R9" s="407"/>
      <c r="S9" s="407"/>
      <c r="T9" s="1312"/>
      <c r="U9" s="1312"/>
      <c r="V9" s="1312"/>
      <c r="W9" s="1312"/>
      <c r="X9" s="1312"/>
      <c r="Y9" s="1312"/>
      <c r="Z9" s="406" t="s">
        <v>2937</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5" t="s">
        <v>3070</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row>
    <row r="12" spans="1:32" ht="18" customHeight="1">
      <c r="A12" s="320"/>
      <c r="B12" s="320"/>
      <c r="C12" s="409" t="s">
        <v>2820</v>
      </c>
      <c r="D12" s="320" t="s">
        <v>3071</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2820</v>
      </c>
      <c r="D13" s="320" t="s">
        <v>3072</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5" t="s">
        <v>3073</v>
      </c>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row>
    <row r="16" spans="1:32" ht="18" customHeight="1">
      <c r="A16" s="320"/>
      <c r="B16" s="320"/>
      <c r="C16" s="409" t="s">
        <v>2820</v>
      </c>
      <c r="D16" s="320" t="s">
        <v>3074</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2820</v>
      </c>
      <c r="D17" s="320" t="s">
        <v>3075</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2820</v>
      </c>
      <c r="D18" s="320" t="s">
        <v>3076</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2820</v>
      </c>
      <c r="D19" s="320" t="s">
        <v>3077</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2820</v>
      </c>
      <c r="D20" s="320" t="s">
        <v>3078</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5" t="s">
        <v>3079</v>
      </c>
      <c r="B22" s="1305"/>
      <c r="C22" s="1305"/>
      <c r="D22" s="1305"/>
      <c r="E22" s="1305"/>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row>
    <row r="23" spans="1:29" ht="18" customHeight="1">
      <c r="A23" s="320" t="s">
        <v>3080</v>
      </c>
      <c r="B23" s="320"/>
      <c r="C23" s="320"/>
      <c r="D23" s="320"/>
      <c r="E23" s="320"/>
      <c r="F23" s="320" t="s">
        <v>2803</v>
      </c>
      <c r="G23" s="1306"/>
      <c r="H23" s="1306"/>
      <c r="I23" s="1306"/>
      <c r="J23" s="1306"/>
      <c r="K23" s="1306"/>
      <c r="L23" s="1306"/>
      <c r="M23" s="1306"/>
      <c r="N23" s="1306"/>
      <c r="O23" s="1306"/>
      <c r="P23" s="1306"/>
      <c r="Q23" s="1306"/>
      <c r="R23" s="1306"/>
      <c r="S23" s="1306"/>
      <c r="T23" s="1306"/>
      <c r="U23" s="1306"/>
      <c r="V23" s="1306"/>
      <c r="W23" s="1306"/>
      <c r="X23" s="1306"/>
      <c r="Y23" s="1306"/>
      <c r="Z23" s="320" t="s">
        <v>2804</v>
      </c>
      <c r="AA23" s="320"/>
      <c r="AB23" s="320"/>
      <c r="AC23" s="320"/>
    </row>
    <row r="24" spans="1:29" ht="18" customHeight="1">
      <c r="A24" s="320" t="s">
        <v>3081</v>
      </c>
      <c r="B24" s="320"/>
      <c r="C24" s="320"/>
      <c r="D24" s="320"/>
      <c r="E24" s="320"/>
      <c r="F24" s="409" t="s">
        <v>2820</v>
      </c>
      <c r="G24" s="320" t="s">
        <v>3082</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2803</v>
      </c>
      <c r="K25" s="320" t="s">
        <v>3083</v>
      </c>
      <c r="L25" s="320"/>
      <c r="M25" s="320"/>
      <c r="N25" s="320"/>
      <c r="O25" s="1306"/>
      <c r="P25" s="1306"/>
      <c r="Q25" s="1306"/>
      <c r="R25" s="1306"/>
      <c r="S25" s="1306"/>
      <c r="T25" s="1306"/>
      <c r="U25" s="1306"/>
      <c r="V25" s="1306"/>
      <c r="W25" s="1306"/>
      <c r="X25" s="1306"/>
      <c r="Y25" s="1306"/>
      <c r="Z25" s="320" t="s">
        <v>2804</v>
      </c>
      <c r="AA25" s="320"/>
      <c r="AB25" s="320"/>
      <c r="AC25" s="320"/>
    </row>
    <row r="26" spans="1:29" ht="18" customHeight="1">
      <c r="A26" s="320"/>
      <c r="B26" s="320"/>
      <c r="C26" s="320"/>
      <c r="D26" s="320"/>
      <c r="E26" s="320"/>
      <c r="F26" s="409" t="s">
        <v>2820</v>
      </c>
      <c r="G26" s="320" t="s">
        <v>3084</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5" t="s">
        <v>3085</v>
      </c>
      <c r="B28" s="1305"/>
      <c r="C28" s="1305"/>
      <c r="D28" s="1305"/>
      <c r="E28" s="1305"/>
      <c r="F28" s="1305"/>
      <c r="G28" s="1305"/>
      <c r="H28" s="1305"/>
      <c r="I28" s="1305"/>
      <c r="J28" s="1305"/>
      <c r="K28" s="1305"/>
      <c r="L28" s="1305"/>
      <c r="M28" s="1305"/>
      <c r="N28" s="1305"/>
      <c r="O28" s="1305"/>
      <c r="P28" s="1305"/>
      <c r="Q28" s="1305"/>
      <c r="R28" s="1305"/>
      <c r="S28" s="1305"/>
      <c r="T28" s="1305"/>
      <c r="U28" s="1305"/>
      <c r="V28" s="1305"/>
      <c r="W28" s="1305"/>
      <c r="X28" s="1305"/>
      <c r="Y28" s="1305"/>
      <c r="Z28" s="1305"/>
      <c r="AA28" s="1305"/>
      <c r="AB28" s="1305"/>
      <c r="AC28" s="1305"/>
    </row>
    <row r="29" spans="1:29" ht="18" customHeight="1">
      <c r="A29" s="320"/>
      <c r="B29" s="320"/>
      <c r="C29" s="320"/>
      <c r="D29" s="320"/>
      <c r="E29" s="320"/>
      <c r="F29" s="320" t="s">
        <v>2803</v>
      </c>
      <c r="G29" s="1307"/>
      <c r="H29" s="1307"/>
      <c r="I29" s="1307"/>
      <c r="J29" s="1307"/>
      <c r="K29" s="1307"/>
      <c r="L29" s="1307"/>
      <c r="M29" s="1307"/>
      <c r="N29" s="1307"/>
      <c r="O29" s="1307"/>
      <c r="P29" s="1307"/>
      <c r="Q29" s="1307"/>
      <c r="R29" s="1307"/>
      <c r="S29" s="1307"/>
      <c r="T29" s="1307"/>
      <c r="U29" s="1307"/>
      <c r="V29" s="1307"/>
      <c r="W29" s="1307"/>
      <c r="X29" s="1307"/>
      <c r="Y29" s="1307"/>
      <c r="Z29" s="320" t="s">
        <v>2804</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5" t="s">
        <v>3086</v>
      </c>
      <c r="B31" s="1305"/>
      <c r="C31" s="1305"/>
      <c r="D31" s="1305"/>
      <c r="E31" s="1305"/>
      <c r="F31" s="1305"/>
      <c r="G31" s="1305"/>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row>
    <row r="32" spans="1:29" ht="18" customHeight="1">
      <c r="A32" s="386"/>
      <c r="B32" s="1304"/>
      <c r="C32" s="1304"/>
      <c r="D32" s="1304"/>
      <c r="E32" s="1304"/>
      <c r="F32" s="1304"/>
      <c r="G32" s="1304"/>
      <c r="H32" s="1304"/>
      <c r="I32" s="1304"/>
      <c r="J32" s="1304"/>
      <c r="K32" s="1304"/>
      <c r="L32" s="1304"/>
      <c r="M32" s="1304"/>
      <c r="N32" s="1304"/>
      <c r="O32" s="1304"/>
      <c r="P32" s="1304"/>
      <c r="Q32" s="1304"/>
      <c r="R32" s="1304"/>
      <c r="S32" s="1304"/>
      <c r="T32" s="1304"/>
      <c r="U32" s="1304"/>
      <c r="V32" s="1304"/>
      <c r="W32" s="1304"/>
      <c r="X32" s="1304"/>
      <c r="Y32" s="1304"/>
      <c r="Z32" s="1304"/>
      <c r="AA32" s="1304"/>
      <c r="AB32" s="1304"/>
      <c r="AC32" s="386"/>
    </row>
    <row r="42" spans="2:32" ht="17.100000000000001" customHeight="1">
      <c r="B42" s="378"/>
      <c r="C42" s="378"/>
      <c r="D42" s="378"/>
      <c r="E42" s="378"/>
      <c r="F42" s="378"/>
      <c r="G42" s="378"/>
      <c r="H42" s="378"/>
      <c r="Z42" s="378"/>
      <c r="AA42" s="378"/>
      <c r="AB42" s="378"/>
      <c r="AC42" s="378"/>
      <c r="AD42" s="378"/>
      <c r="AE42" s="378"/>
      <c r="AF42" s="378"/>
    </row>
    <row r="43" spans="2:32" ht="17.100000000000001" customHeight="1">
      <c r="B43" s="378"/>
      <c r="C43" s="378"/>
      <c r="D43" s="378"/>
      <c r="E43" s="378"/>
      <c r="F43" s="378"/>
      <c r="G43" s="378"/>
      <c r="H43" s="378"/>
      <c r="Z43" s="378"/>
      <c r="AA43" s="378"/>
      <c r="AB43" s="378"/>
      <c r="AC43" s="378"/>
      <c r="AD43" s="378"/>
      <c r="AE43" s="378"/>
      <c r="AF43" s="378"/>
    </row>
    <row r="44" spans="2:32" ht="17.100000000000001" customHeight="1">
      <c r="B44" s="378"/>
      <c r="C44" s="378"/>
      <c r="D44" s="378"/>
      <c r="E44" s="378"/>
      <c r="F44" s="378"/>
      <c r="G44" s="378"/>
      <c r="H44" s="378"/>
      <c r="Z44" s="378"/>
      <c r="AA44" s="378"/>
      <c r="AB44" s="378"/>
      <c r="AC44" s="378"/>
      <c r="AD44" s="378"/>
      <c r="AE44" s="378"/>
      <c r="AF44" s="378"/>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125" t="s">
        <v>3061</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row>
    <row r="2" spans="1:32" ht="18" customHeight="1">
      <c r="A2" s="1175" t="s">
        <v>3062</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row>
    <row r="3" spans="1:32" ht="18" customHeight="1">
      <c r="A3" s="382" t="s">
        <v>3063</v>
      </c>
      <c r="B3" s="382"/>
      <c r="C3" s="382"/>
      <c r="D3" s="382"/>
      <c r="E3" s="468"/>
      <c r="F3" s="468"/>
      <c r="G3" s="468"/>
      <c r="H3" s="1308"/>
      <c r="I3" s="1308"/>
      <c r="J3" s="1308"/>
      <c r="K3" s="1308"/>
      <c r="L3" s="1308"/>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3064</v>
      </c>
      <c r="B4" s="382"/>
      <c r="C4" s="382"/>
      <c r="D4" s="382"/>
      <c r="E4" s="382"/>
      <c r="F4" s="382"/>
      <c r="G4" s="382"/>
      <c r="H4" s="1309"/>
      <c r="I4" s="1309"/>
      <c r="J4" s="1309"/>
      <c r="K4" s="1309"/>
      <c r="L4" s="1309"/>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3065</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3066</v>
      </c>
      <c r="B6" s="320"/>
      <c r="C6" s="320"/>
      <c r="D6" s="320"/>
      <c r="E6" s="320"/>
      <c r="F6" s="320"/>
      <c r="G6" s="320"/>
      <c r="H6" s="320"/>
      <c r="I6" s="320"/>
      <c r="J6" s="1310"/>
      <c r="K6" s="1310"/>
      <c r="L6" s="1310"/>
      <c r="M6" s="1310"/>
      <c r="N6" s="320" t="s">
        <v>2834</v>
      </c>
      <c r="O6" s="320"/>
      <c r="P6" s="320"/>
      <c r="Q6" s="320"/>
      <c r="R6" s="320"/>
      <c r="S6" s="320"/>
      <c r="T6" s="320"/>
      <c r="U6" s="320"/>
      <c r="V6" s="320"/>
      <c r="W6" s="320"/>
      <c r="X6" s="320"/>
      <c r="Y6" s="320"/>
      <c r="Z6" s="320"/>
      <c r="AA6" s="320"/>
      <c r="AB6" s="320"/>
      <c r="AC6" s="320"/>
    </row>
    <row r="7" spans="1:32" ht="18" customHeight="1">
      <c r="A7" s="320" t="s">
        <v>3067</v>
      </c>
      <c r="B7" s="320"/>
      <c r="C7" s="320"/>
      <c r="D7" s="320"/>
      <c r="E7" s="320"/>
      <c r="F7" s="320"/>
      <c r="G7" s="320"/>
      <c r="H7" s="320"/>
      <c r="I7" s="320"/>
      <c r="J7" s="1310"/>
      <c r="K7" s="1310"/>
      <c r="L7" s="1310"/>
      <c r="M7" s="1310"/>
      <c r="N7" s="320" t="s">
        <v>2834</v>
      </c>
      <c r="O7" s="320"/>
      <c r="P7" s="320"/>
      <c r="Q7" s="320"/>
      <c r="R7" s="320"/>
      <c r="S7" s="320"/>
      <c r="T7" s="320"/>
      <c r="U7" s="320"/>
      <c r="V7" s="320"/>
      <c r="W7" s="320"/>
      <c r="X7" s="320"/>
      <c r="Y7" s="320"/>
      <c r="Z7" s="320"/>
      <c r="AA7" s="320"/>
      <c r="AB7" s="320"/>
      <c r="AC7" s="320"/>
    </row>
    <row r="8" spans="1:32" ht="18" customHeight="1">
      <c r="A8" s="320" t="s">
        <v>3068</v>
      </c>
      <c r="B8" s="320"/>
      <c r="C8" s="320"/>
      <c r="D8" s="320"/>
      <c r="E8" s="320"/>
      <c r="F8" s="320"/>
      <c r="G8" s="320"/>
      <c r="H8" s="320"/>
      <c r="I8" s="320"/>
      <c r="J8" s="320" t="s">
        <v>2933</v>
      </c>
      <c r="K8" s="320"/>
      <c r="L8" s="320" t="s">
        <v>2803</v>
      </c>
      <c r="M8" s="1311"/>
      <c r="N8" s="1311"/>
      <c r="O8" s="1311"/>
      <c r="P8" s="1311"/>
      <c r="Q8" s="320" t="s">
        <v>2804</v>
      </c>
      <c r="R8" s="320" t="s">
        <v>2110</v>
      </c>
      <c r="S8" s="320"/>
      <c r="T8" s="320" t="s">
        <v>2803</v>
      </c>
      <c r="U8" s="1311"/>
      <c r="V8" s="1311"/>
      <c r="W8" s="1311"/>
      <c r="X8" s="1311"/>
      <c r="Y8" s="320" t="s">
        <v>2804</v>
      </c>
      <c r="Z8" s="320"/>
      <c r="AA8" s="320"/>
      <c r="AB8" s="320"/>
      <c r="AC8" s="320"/>
    </row>
    <row r="9" spans="1:32" s="446" customFormat="1" ht="18" customHeight="1">
      <c r="A9" s="406" t="s">
        <v>3069</v>
      </c>
      <c r="B9" s="406"/>
      <c r="C9" s="406"/>
      <c r="D9" s="406"/>
      <c r="E9" s="406"/>
      <c r="F9" s="406"/>
      <c r="G9" s="407"/>
      <c r="H9" s="407"/>
      <c r="I9" s="407"/>
      <c r="J9" s="1312"/>
      <c r="K9" s="1312"/>
      <c r="L9" s="1312"/>
      <c r="M9" s="1312"/>
      <c r="N9" s="1312"/>
      <c r="O9" s="1312"/>
      <c r="P9" s="1312"/>
      <c r="Q9" s="406" t="s">
        <v>2936</v>
      </c>
      <c r="R9" s="407"/>
      <c r="S9" s="407"/>
      <c r="T9" s="1312"/>
      <c r="U9" s="1312"/>
      <c r="V9" s="1312"/>
      <c r="W9" s="1312"/>
      <c r="X9" s="1312"/>
      <c r="Y9" s="1312"/>
      <c r="Z9" s="406" t="s">
        <v>2937</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5" t="s">
        <v>3070</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row>
    <row r="12" spans="1:32" ht="18" customHeight="1">
      <c r="A12" s="320"/>
      <c r="B12" s="320"/>
      <c r="C12" s="409" t="s">
        <v>2820</v>
      </c>
      <c r="D12" s="320" t="s">
        <v>3071</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2820</v>
      </c>
      <c r="D13" s="320" t="s">
        <v>3072</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5" t="s">
        <v>3073</v>
      </c>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row>
    <row r="16" spans="1:32" ht="18" customHeight="1">
      <c r="A16" s="320"/>
      <c r="B16" s="320"/>
      <c r="C16" s="409" t="s">
        <v>2820</v>
      </c>
      <c r="D16" s="320" t="s">
        <v>3074</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2820</v>
      </c>
      <c r="D17" s="320" t="s">
        <v>3075</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2820</v>
      </c>
      <c r="D18" s="320" t="s">
        <v>3076</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2820</v>
      </c>
      <c r="D19" s="320" t="s">
        <v>3077</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2820</v>
      </c>
      <c r="D20" s="320" t="s">
        <v>3078</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5" t="s">
        <v>3079</v>
      </c>
      <c r="B22" s="1305"/>
      <c r="C22" s="1305"/>
      <c r="D22" s="1305"/>
      <c r="E22" s="1305"/>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row>
    <row r="23" spans="1:29" ht="18" customHeight="1">
      <c r="A23" s="320" t="s">
        <v>3080</v>
      </c>
      <c r="B23" s="320"/>
      <c r="C23" s="320"/>
      <c r="D23" s="320"/>
      <c r="E23" s="320"/>
      <c r="F23" s="320" t="s">
        <v>2803</v>
      </c>
      <c r="G23" s="1306"/>
      <c r="H23" s="1306"/>
      <c r="I23" s="1306"/>
      <c r="J23" s="1306"/>
      <c r="K23" s="1306"/>
      <c r="L23" s="1306"/>
      <c r="M23" s="1306"/>
      <c r="N23" s="1306"/>
      <c r="O23" s="1306"/>
      <c r="P23" s="1306"/>
      <c r="Q23" s="1306"/>
      <c r="R23" s="1306"/>
      <c r="S23" s="1306"/>
      <c r="T23" s="1306"/>
      <c r="U23" s="1306"/>
      <c r="V23" s="1306"/>
      <c r="W23" s="1306"/>
      <c r="X23" s="1306"/>
      <c r="Y23" s="1306"/>
      <c r="Z23" s="320" t="s">
        <v>2804</v>
      </c>
      <c r="AA23" s="320"/>
      <c r="AB23" s="320"/>
      <c r="AC23" s="320"/>
    </row>
    <row r="24" spans="1:29" ht="18" customHeight="1">
      <c r="A24" s="320" t="s">
        <v>3081</v>
      </c>
      <c r="B24" s="320"/>
      <c r="C24" s="320"/>
      <c r="D24" s="320"/>
      <c r="E24" s="320"/>
      <c r="F24" s="409" t="s">
        <v>2820</v>
      </c>
      <c r="G24" s="320" t="s">
        <v>3082</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2803</v>
      </c>
      <c r="K25" s="320" t="s">
        <v>3083</v>
      </c>
      <c r="L25" s="320"/>
      <c r="M25" s="320"/>
      <c r="N25" s="320"/>
      <c r="O25" s="1306"/>
      <c r="P25" s="1306"/>
      <c r="Q25" s="1306"/>
      <c r="R25" s="1306"/>
      <c r="S25" s="1306"/>
      <c r="T25" s="1306"/>
      <c r="U25" s="1306"/>
      <c r="V25" s="1306"/>
      <c r="W25" s="1306"/>
      <c r="X25" s="1306"/>
      <c r="Y25" s="1306"/>
      <c r="Z25" s="320" t="s">
        <v>2804</v>
      </c>
      <c r="AA25" s="320"/>
      <c r="AB25" s="320"/>
      <c r="AC25" s="320"/>
    </row>
    <row r="26" spans="1:29" ht="18" customHeight="1">
      <c r="A26" s="320"/>
      <c r="B26" s="320"/>
      <c r="C26" s="320"/>
      <c r="D26" s="320"/>
      <c r="E26" s="320"/>
      <c r="F26" s="409" t="s">
        <v>2820</v>
      </c>
      <c r="G26" s="320" t="s">
        <v>3084</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5" t="s">
        <v>3085</v>
      </c>
      <c r="B28" s="1305"/>
      <c r="C28" s="1305"/>
      <c r="D28" s="1305"/>
      <c r="E28" s="1305"/>
      <c r="F28" s="1305"/>
      <c r="G28" s="1305"/>
      <c r="H28" s="1305"/>
      <c r="I28" s="1305"/>
      <c r="J28" s="1305"/>
      <c r="K28" s="1305"/>
      <c r="L28" s="1305"/>
      <c r="M28" s="1305"/>
      <c r="N28" s="1305"/>
      <c r="O28" s="1305"/>
      <c r="P28" s="1305"/>
      <c r="Q28" s="1305"/>
      <c r="R28" s="1305"/>
      <c r="S28" s="1305"/>
      <c r="T28" s="1305"/>
      <c r="U28" s="1305"/>
      <c r="V28" s="1305"/>
      <c r="W28" s="1305"/>
      <c r="X28" s="1305"/>
      <c r="Y28" s="1305"/>
      <c r="Z28" s="1305"/>
      <c r="AA28" s="1305"/>
      <c r="AB28" s="1305"/>
      <c r="AC28" s="1305"/>
    </row>
    <row r="29" spans="1:29" ht="18" customHeight="1">
      <c r="A29" s="320"/>
      <c r="B29" s="320"/>
      <c r="C29" s="320"/>
      <c r="D29" s="320"/>
      <c r="E29" s="320"/>
      <c r="F29" s="320" t="s">
        <v>2803</v>
      </c>
      <c r="G29" s="1307"/>
      <c r="H29" s="1307"/>
      <c r="I29" s="1307"/>
      <c r="J29" s="1307"/>
      <c r="K29" s="1307"/>
      <c r="L29" s="1307"/>
      <c r="M29" s="1307"/>
      <c r="N29" s="1307"/>
      <c r="O29" s="1307"/>
      <c r="P29" s="1307"/>
      <c r="Q29" s="1307"/>
      <c r="R29" s="1307"/>
      <c r="S29" s="1307"/>
      <c r="T29" s="1307"/>
      <c r="U29" s="1307"/>
      <c r="V29" s="1307"/>
      <c r="W29" s="1307"/>
      <c r="X29" s="1307"/>
      <c r="Y29" s="1307"/>
      <c r="Z29" s="320" t="s">
        <v>2804</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5" t="s">
        <v>3086</v>
      </c>
      <c r="B31" s="1305"/>
      <c r="C31" s="1305"/>
      <c r="D31" s="1305"/>
      <c r="E31" s="1305"/>
      <c r="F31" s="1305"/>
      <c r="G31" s="1305"/>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row>
    <row r="32" spans="1:29" ht="18" customHeight="1">
      <c r="A32" s="386"/>
      <c r="B32" s="1304"/>
      <c r="C32" s="1304"/>
      <c r="D32" s="1304"/>
      <c r="E32" s="1304"/>
      <c r="F32" s="1304"/>
      <c r="G32" s="1304"/>
      <c r="H32" s="1304"/>
      <c r="I32" s="1304"/>
      <c r="J32" s="1304"/>
      <c r="K32" s="1304"/>
      <c r="L32" s="1304"/>
      <c r="M32" s="1304"/>
      <c r="N32" s="1304"/>
      <c r="O32" s="1304"/>
      <c r="P32" s="1304"/>
      <c r="Q32" s="1304"/>
      <c r="R32" s="1304"/>
      <c r="S32" s="1304"/>
      <c r="T32" s="1304"/>
      <c r="U32" s="1304"/>
      <c r="V32" s="1304"/>
      <c r="W32" s="1304"/>
      <c r="X32" s="1304"/>
      <c r="Y32" s="1304"/>
      <c r="Z32" s="1304"/>
      <c r="AA32" s="1304"/>
      <c r="AB32" s="1304"/>
      <c r="AC32" s="386"/>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K4" sqref="K4:AC4"/>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25" t="s">
        <v>3087</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row>
    <row r="2" spans="1:29" ht="17.100000000000001" customHeight="1">
      <c r="A2" s="1165" t="s">
        <v>3088</v>
      </c>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row>
    <row r="3" spans="1:29" s="317" customFormat="1" ht="17.100000000000001" customHeight="1">
      <c r="A3" s="363" t="s">
        <v>3089</v>
      </c>
      <c r="B3" s="363"/>
      <c r="C3" s="363"/>
      <c r="D3" s="363"/>
      <c r="E3" s="363"/>
      <c r="F3" s="363"/>
      <c r="G3" s="363"/>
      <c r="H3" s="363"/>
      <c r="I3" s="363"/>
      <c r="J3" s="363"/>
      <c r="K3" s="1222"/>
      <c r="L3" s="1222"/>
      <c r="M3" s="1222"/>
      <c r="N3" s="1222"/>
      <c r="O3" s="1222"/>
      <c r="P3" s="1222"/>
      <c r="Q3" s="1222"/>
      <c r="R3" s="1222"/>
      <c r="S3" s="1222"/>
      <c r="T3" s="1222"/>
      <c r="U3" s="1222"/>
      <c r="V3" s="1222"/>
      <c r="W3" s="1222"/>
      <c r="X3" s="1222"/>
      <c r="Y3" s="1222"/>
      <c r="Z3" s="1222"/>
      <c r="AA3" s="1222"/>
      <c r="AB3" s="1222"/>
      <c r="AC3" s="1222"/>
    </row>
    <row r="4" spans="1:29" s="317" customFormat="1" ht="17.100000000000001" customHeight="1">
      <c r="A4" s="320" t="s">
        <v>2733</v>
      </c>
      <c r="B4" s="320"/>
      <c r="C4" s="320"/>
      <c r="D4" s="320"/>
      <c r="E4" s="320"/>
      <c r="F4" s="320"/>
      <c r="G4" s="320"/>
      <c r="H4" s="320"/>
      <c r="I4" s="320"/>
      <c r="J4" s="320"/>
      <c r="K4" s="1116"/>
      <c r="L4" s="1116"/>
      <c r="M4" s="1116"/>
      <c r="N4" s="1116"/>
      <c r="O4" s="1116"/>
      <c r="P4" s="1116"/>
      <c r="Q4" s="1116"/>
      <c r="R4" s="1116"/>
      <c r="S4" s="1116"/>
      <c r="T4" s="1116"/>
      <c r="U4" s="1116"/>
      <c r="V4" s="1116"/>
      <c r="W4" s="1116"/>
      <c r="X4" s="1116"/>
      <c r="Y4" s="1116"/>
      <c r="Z4" s="1116"/>
      <c r="AA4" s="1116"/>
      <c r="AB4" s="1116"/>
      <c r="AC4" s="1116"/>
    </row>
    <row r="5" spans="1:29" s="317" customFormat="1" ht="17.100000000000001" customHeight="1">
      <c r="A5" s="320" t="s">
        <v>2734</v>
      </c>
      <c r="B5" s="320"/>
      <c r="C5" s="320"/>
      <c r="D5" s="320"/>
      <c r="E5" s="320"/>
      <c r="F5" s="320"/>
      <c r="G5" s="320"/>
      <c r="H5" s="320"/>
      <c r="I5" s="320"/>
      <c r="J5" s="320"/>
      <c r="K5" s="1116"/>
      <c r="L5" s="1116"/>
      <c r="M5" s="1116"/>
      <c r="N5" s="1116"/>
      <c r="O5" s="1116"/>
      <c r="P5" s="1116"/>
      <c r="Q5" s="1116"/>
      <c r="R5" s="1116"/>
      <c r="S5" s="1116"/>
      <c r="T5" s="1116"/>
      <c r="U5" s="1116"/>
      <c r="V5" s="1116"/>
      <c r="W5" s="1116"/>
      <c r="X5" s="1116"/>
      <c r="Y5" s="1116"/>
      <c r="Z5" s="1116"/>
      <c r="AA5" s="1116"/>
      <c r="AB5" s="1116"/>
      <c r="AC5" s="1116"/>
    </row>
    <row r="6" spans="1:29" s="317" customFormat="1" ht="17.100000000000001" customHeight="1">
      <c r="A6" s="320" t="s">
        <v>2735</v>
      </c>
      <c r="B6" s="320"/>
      <c r="C6" s="320"/>
      <c r="D6" s="320"/>
      <c r="E6" s="320"/>
      <c r="F6" s="320"/>
      <c r="G6" s="320"/>
      <c r="H6" s="320"/>
      <c r="I6" s="320"/>
      <c r="J6" s="320"/>
      <c r="K6" s="1115"/>
      <c r="L6" s="1115"/>
      <c r="M6" s="1115"/>
      <c r="N6" s="326"/>
      <c r="O6" s="322"/>
      <c r="P6" s="322"/>
      <c r="Q6" s="322"/>
      <c r="R6" s="320"/>
      <c r="S6" s="320"/>
      <c r="T6" s="320"/>
      <c r="U6" s="320"/>
      <c r="V6" s="320"/>
      <c r="W6" s="320"/>
      <c r="X6" s="320"/>
      <c r="Y6" s="320"/>
      <c r="Z6" s="320"/>
      <c r="AA6" s="320"/>
      <c r="AB6" s="320"/>
      <c r="AC6" s="320"/>
    </row>
    <row r="7" spans="1:29" s="317" customFormat="1" ht="17.100000000000001" customHeight="1">
      <c r="A7" s="320" t="s">
        <v>2736</v>
      </c>
      <c r="B7" s="320"/>
      <c r="C7" s="320"/>
      <c r="D7" s="320"/>
      <c r="E7" s="320"/>
      <c r="F7" s="320"/>
      <c r="G7" s="320"/>
      <c r="H7" s="320"/>
      <c r="I7" s="320"/>
      <c r="J7" s="320"/>
      <c r="K7" s="1122"/>
      <c r="L7" s="1122"/>
      <c r="M7" s="1122"/>
      <c r="N7" s="1122"/>
      <c r="O7" s="1122"/>
      <c r="P7" s="1122"/>
      <c r="Q7" s="1122"/>
      <c r="R7" s="1122"/>
      <c r="S7" s="1122"/>
      <c r="T7" s="1122"/>
      <c r="U7" s="1122"/>
      <c r="V7" s="1122"/>
      <c r="W7" s="1122"/>
      <c r="X7" s="1122"/>
      <c r="Y7" s="1122"/>
      <c r="Z7" s="1122"/>
      <c r="AA7" s="1122"/>
      <c r="AB7" s="1122"/>
      <c r="AC7" s="1122"/>
    </row>
    <row r="8" spans="1:29" s="317" customFormat="1" ht="17.100000000000001" customHeight="1">
      <c r="A8" s="320" t="s">
        <v>2737</v>
      </c>
      <c r="B8" s="320"/>
      <c r="C8" s="320"/>
      <c r="D8" s="320"/>
      <c r="E8" s="320"/>
      <c r="F8" s="320"/>
      <c r="G8" s="320"/>
      <c r="H8" s="320"/>
      <c r="I8" s="320"/>
      <c r="J8" s="320"/>
      <c r="K8" s="1118"/>
      <c r="L8" s="1118"/>
      <c r="M8" s="1118"/>
      <c r="N8" s="1118"/>
      <c r="O8" s="1118"/>
      <c r="P8" s="1118"/>
      <c r="Q8" s="1118"/>
      <c r="R8" s="1118"/>
      <c r="S8" s="1118"/>
      <c r="T8" s="1118"/>
      <c r="U8" s="1118"/>
      <c r="V8" s="1118"/>
      <c r="W8" s="1118"/>
      <c r="X8" s="1118"/>
      <c r="Y8" s="1118"/>
      <c r="Z8" s="1118"/>
      <c r="AA8" s="1118"/>
      <c r="AB8" s="1118"/>
      <c r="AC8" s="1118"/>
    </row>
    <row r="9" spans="1:29" s="317" customFormat="1" ht="17.100000000000001" customHeight="1">
      <c r="A9" s="386"/>
      <c r="B9" s="386"/>
      <c r="C9" s="386"/>
      <c r="D9" s="386"/>
      <c r="E9" s="386"/>
      <c r="F9" s="386"/>
      <c r="G9" s="386"/>
      <c r="H9" s="386"/>
      <c r="I9" s="386"/>
      <c r="J9" s="386"/>
      <c r="K9" s="430"/>
      <c r="L9" s="430"/>
      <c r="M9" s="430"/>
      <c r="N9" s="430"/>
      <c r="O9" s="430"/>
      <c r="P9" s="414"/>
      <c r="Q9" s="414"/>
      <c r="R9" s="414"/>
      <c r="S9" s="414"/>
      <c r="T9" s="471"/>
      <c r="U9" s="471"/>
      <c r="V9" s="471"/>
      <c r="W9" s="471"/>
      <c r="X9" s="471"/>
      <c r="Y9" s="471"/>
      <c r="Z9" s="471"/>
      <c r="AA9" s="471"/>
      <c r="AB9" s="471"/>
      <c r="AC9" s="471"/>
    </row>
    <row r="10" spans="1:29" s="317" customFormat="1" ht="17.100000000000001" customHeight="1">
      <c r="A10" s="363" t="s">
        <v>3090</v>
      </c>
      <c r="B10" s="363"/>
      <c r="C10" s="363"/>
      <c r="D10" s="363"/>
      <c r="E10" s="363"/>
      <c r="F10" s="363"/>
      <c r="G10" s="363"/>
      <c r="H10" s="363"/>
      <c r="I10" s="363"/>
      <c r="J10" s="363"/>
      <c r="K10" s="1222"/>
      <c r="L10" s="1222"/>
      <c r="M10" s="1222"/>
      <c r="N10" s="1222"/>
      <c r="O10" s="1222"/>
      <c r="P10" s="1222"/>
      <c r="Q10" s="1222"/>
      <c r="R10" s="1222"/>
      <c r="S10" s="1222"/>
      <c r="T10" s="1222"/>
      <c r="U10" s="1222"/>
      <c r="V10" s="1222"/>
      <c r="W10" s="1222"/>
      <c r="X10" s="1222"/>
      <c r="Y10" s="1222"/>
      <c r="Z10" s="1222"/>
      <c r="AA10" s="1222"/>
      <c r="AB10" s="1222"/>
      <c r="AC10" s="1222"/>
    </row>
    <row r="11" spans="1:29" s="317" customFormat="1" ht="17.100000000000001" customHeight="1">
      <c r="A11" s="320" t="s">
        <v>2733</v>
      </c>
      <c r="B11" s="320"/>
      <c r="C11" s="320"/>
      <c r="D11" s="320"/>
      <c r="E11" s="320"/>
      <c r="F11" s="320"/>
      <c r="G11" s="320"/>
      <c r="H11" s="320"/>
      <c r="I11" s="320"/>
      <c r="J11" s="320"/>
      <c r="K11" s="1116"/>
      <c r="L11" s="1116"/>
      <c r="M11" s="1116"/>
      <c r="N11" s="1116"/>
      <c r="O11" s="1116"/>
      <c r="P11" s="1116"/>
      <c r="Q11" s="1116"/>
      <c r="R11" s="1116"/>
      <c r="S11" s="1116"/>
      <c r="T11" s="1116"/>
      <c r="U11" s="1116"/>
      <c r="V11" s="1116"/>
      <c r="W11" s="1116"/>
      <c r="X11" s="1116"/>
      <c r="Y11" s="1116"/>
      <c r="Z11" s="1116"/>
      <c r="AA11" s="1116"/>
      <c r="AB11" s="1116"/>
      <c r="AC11" s="1116"/>
    </row>
    <row r="12" spans="1:29" s="317" customFormat="1" ht="17.100000000000001" customHeight="1">
      <c r="A12" s="320" t="s">
        <v>2734</v>
      </c>
      <c r="B12" s="320"/>
      <c r="C12" s="320"/>
      <c r="D12" s="320"/>
      <c r="E12" s="320"/>
      <c r="F12" s="320"/>
      <c r="G12" s="320"/>
      <c r="H12" s="320"/>
      <c r="I12" s="320"/>
      <c r="J12" s="320"/>
      <c r="K12" s="1116"/>
      <c r="L12" s="1116"/>
      <c r="M12" s="1116"/>
      <c r="N12" s="1116"/>
      <c r="O12" s="1116"/>
      <c r="P12" s="1116"/>
      <c r="Q12" s="1116"/>
      <c r="R12" s="1116"/>
      <c r="S12" s="1116"/>
      <c r="T12" s="1116"/>
      <c r="U12" s="1116"/>
      <c r="V12" s="1116"/>
      <c r="W12" s="1116"/>
      <c r="X12" s="1116"/>
      <c r="Y12" s="1116"/>
      <c r="Z12" s="1116"/>
      <c r="AA12" s="1116"/>
      <c r="AB12" s="1116"/>
      <c r="AC12" s="1116"/>
    </row>
    <row r="13" spans="1:29" s="317" customFormat="1" ht="17.100000000000001" customHeight="1">
      <c r="A13" s="320" t="s">
        <v>2735</v>
      </c>
      <c r="B13" s="320"/>
      <c r="C13" s="320"/>
      <c r="D13" s="320"/>
      <c r="E13" s="320"/>
      <c r="F13" s="320"/>
      <c r="G13" s="320"/>
      <c r="H13" s="320"/>
      <c r="I13" s="320"/>
      <c r="J13" s="320"/>
      <c r="K13" s="1115"/>
      <c r="L13" s="1115"/>
      <c r="M13" s="1115"/>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2736</v>
      </c>
      <c r="B14" s="320"/>
      <c r="C14" s="320"/>
      <c r="D14" s="320"/>
      <c r="E14" s="320"/>
      <c r="F14" s="320"/>
      <c r="G14" s="320"/>
      <c r="H14" s="320"/>
      <c r="I14" s="320"/>
      <c r="J14" s="320"/>
      <c r="K14" s="1122"/>
      <c r="L14" s="1122"/>
      <c r="M14" s="1122"/>
      <c r="N14" s="1122"/>
      <c r="O14" s="1122"/>
      <c r="P14" s="1122"/>
      <c r="Q14" s="1122"/>
      <c r="R14" s="1122"/>
      <c r="S14" s="1122"/>
      <c r="T14" s="1122"/>
      <c r="U14" s="1122"/>
      <c r="V14" s="1122"/>
      <c r="W14" s="1122"/>
      <c r="X14" s="1122"/>
      <c r="Y14" s="1122"/>
      <c r="Z14" s="1122"/>
      <c r="AA14" s="1122"/>
      <c r="AB14" s="1122"/>
      <c r="AC14" s="1122"/>
    </row>
    <row r="15" spans="1:29" s="317" customFormat="1" ht="17.100000000000001" customHeight="1">
      <c r="A15" s="320" t="s">
        <v>2737</v>
      </c>
      <c r="B15" s="320"/>
      <c r="C15" s="320"/>
      <c r="D15" s="320"/>
      <c r="E15" s="320"/>
      <c r="F15" s="320"/>
      <c r="G15" s="320"/>
      <c r="H15" s="320"/>
      <c r="I15" s="320"/>
      <c r="J15" s="320"/>
      <c r="K15" s="1118"/>
      <c r="L15" s="1118"/>
      <c r="M15" s="1118"/>
      <c r="N15" s="1118"/>
      <c r="O15" s="1118"/>
      <c r="P15" s="1118"/>
      <c r="Q15" s="1118"/>
      <c r="R15" s="1118"/>
      <c r="S15" s="1118"/>
      <c r="T15" s="1118"/>
      <c r="U15" s="1118"/>
      <c r="V15" s="1118"/>
      <c r="W15" s="1118"/>
      <c r="X15" s="1118"/>
      <c r="Y15" s="1118"/>
      <c r="Z15" s="1118"/>
      <c r="AA15" s="1118"/>
      <c r="AB15" s="1118"/>
      <c r="AC15" s="1118"/>
    </row>
    <row r="16" spans="1:29" s="317" customFormat="1" ht="17.100000000000001" customHeight="1">
      <c r="A16" s="386"/>
      <c r="B16" s="386"/>
      <c r="C16" s="386"/>
      <c r="D16" s="386"/>
      <c r="E16" s="386"/>
      <c r="F16" s="386"/>
      <c r="G16" s="386"/>
      <c r="H16" s="386"/>
      <c r="I16" s="386"/>
      <c r="J16" s="386"/>
      <c r="K16" s="430"/>
      <c r="L16" s="430"/>
      <c r="M16" s="430"/>
      <c r="N16" s="430"/>
      <c r="O16" s="430"/>
      <c r="P16" s="414"/>
      <c r="Q16" s="414"/>
      <c r="R16" s="414"/>
      <c r="S16" s="414"/>
      <c r="T16" s="471"/>
      <c r="U16" s="471"/>
      <c r="V16" s="471"/>
      <c r="W16" s="471"/>
      <c r="X16" s="471"/>
      <c r="Y16" s="471"/>
      <c r="Z16" s="471"/>
      <c r="AA16" s="471"/>
      <c r="AB16" s="471"/>
      <c r="AC16" s="471"/>
    </row>
    <row r="17" spans="1:29" s="317" customFormat="1" ht="17.100000000000001" customHeight="1">
      <c r="A17" s="363" t="s">
        <v>3091</v>
      </c>
      <c r="B17" s="363"/>
      <c r="C17" s="363"/>
      <c r="D17" s="363"/>
      <c r="E17" s="363"/>
      <c r="F17" s="363"/>
      <c r="G17" s="363"/>
      <c r="H17" s="363"/>
      <c r="I17" s="363"/>
      <c r="J17" s="363"/>
      <c r="K17" s="1222"/>
      <c r="L17" s="1222"/>
      <c r="M17" s="1222"/>
      <c r="N17" s="1222"/>
      <c r="O17" s="1222"/>
      <c r="P17" s="1222"/>
      <c r="Q17" s="1222"/>
      <c r="R17" s="1222"/>
      <c r="S17" s="1222"/>
      <c r="T17" s="1222"/>
      <c r="U17" s="1222"/>
      <c r="V17" s="1222"/>
      <c r="W17" s="1222"/>
      <c r="X17" s="1222"/>
      <c r="Y17" s="1222"/>
      <c r="Z17" s="1222"/>
      <c r="AA17" s="1222"/>
      <c r="AB17" s="1222"/>
      <c r="AC17" s="1222"/>
    </row>
    <row r="18" spans="1:29" s="317" customFormat="1" ht="17.100000000000001" customHeight="1">
      <c r="A18" s="320" t="s">
        <v>2733</v>
      </c>
      <c r="B18" s="320"/>
      <c r="C18" s="320"/>
      <c r="D18" s="320"/>
      <c r="E18" s="320"/>
      <c r="F18" s="320"/>
      <c r="G18" s="320"/>
      <c r="H18" s="320"/>
      <c r="I18" s="320"/>
      <c r="J18" s="320"/>
      <c r="K18" s="1116"/>
      <c r="L18" s="1116"/>
      <c r="M18" s="1116"/>
      <c r="N18" s="1116"/>
      <c r="O18" s="1116"/>
      <c r="P18" s="1116"/>
      <c r="Q18" s="1116"/>
      <c r="R18" s="1116"/>
      <c r="S18" s="1116"/>
      <c r="T18" s="1116"/>
      <c r="U18" s="1116"/>
      <c r="V18" s="1116"/>
      <c r="W18" s="1116"/>
      <c r="X18" s="1116"/>
      <c r="Y18" s="1116"/>
      <c r="Z18" s="1116"/>
      <c r="AA18" s="1116"/>
      <c r="AB18" s="1116"/>
      <c r="AC18" s="1116"/>
    </row>
    <row r="19" spans="1:29" s="317" customFormat="1" ht="17.100000000000001" customHeight="1">
      <c r="A19" s="320" t="s">
        <v>2734</v>
      </c>
      <c r="B19" s="320"/>
      <c r="C19" s="320"/>
      <c r="D19" s="320"/>
      <c r="E19" s="320"/>
      <c r="F19" s="320"/>
      <c r="G19" s="320"/>
      <c r="H19" s="320"/>
      <c r="I19" s="320"/>
      <c r="J19" s="320"/>
      <c r="K19" s="1116"/>
      <c r="L19" s="1116"/>
      <c r="M19" s="1116"/>
      <c r="N19" s="1116"/>
      <c r="O19" s="1116"/>
      <c r="P19" s="1116"/>
      <c r="Q19" s="1116"/>
      <c r="R19" s="1116"/>
      <c r="S19" s="1116"/>
      <c r="T19" s="1116"/>
      <c r="U19" s="1116"/>
      <c r="V19" s="1116"/>
      <c r="W19" s="1116"/>
      <c r="X19" s="1116"/>
      <c r="Y19" s="1116"/>
      <c r="Z19" s="1116"/>
      <c r="AA19" s="1116"/>
      <c r="AB19" s="1116"/>
      <c r="AC19" s="1116"/>
    </row>
    <row r="20" spans="1:29" s="317" customFormat="1" ht="17.100000000000001" customHeight="1">
      <c r="A20" s="320" t="s">
        <v>2735</v>
      </c>
      <c r="B20" s="320"/>
      <c r="C20" s="320"/>
      <c r="D20" s="320"/>
      <c r="E20" s="320"/>
      <c r="F20" s="320"/>
      <c r="G20" s="320"/>
      <c r="H20" s="320"/>
      <c r="I20" s="320"/>
      <c r="J20" s="320"/>
      <c r="K20" s="1115"/>
      <c r="L20" s="1115"/>
      <c r="M20" s="1115"/>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2736</v>
      </c>
      <c r="B21" s="320"/>
      <c r="C21" s="320"/>
      <c r="D21" s="320"/>
      <c r="E21" s="320"/>
      <c r="F21" s="320"/>
      <c r="G21" s="320"/>
      <c r="H21" s="320"/>
      <c r="I21" s="320"/>
      <c r="J21" s="320"/>
      <c r="K21" s="1122"/>
      <c r="L21" s="1122"/>
      <c r="M21" s="1122"/>
      <c r="N21" s="1122"/>
      <c r="O21" s="1122"/>
      <c r="P21" s="1122"/>
      <c r="Q21" s="1122"/>
      <c r="R21" s="1122"/>
      <c r="S21" s="1122"/>
      <c r="T21" s="1122"/>
      <c r="U21" s="1122"/>
      <c r="V21" s="1122"/>
      <c r="W21" s="1122"/>
      <c r="X21" s="1122"/>
      <c r="Y21" s="1122"/>
      <c r="Z21" s="1122"/>
      <c r="AA21" s="1122"/>
      <c r="AB21" s="1122"/>
      <c r="AC21" s="1122"/>
    </row>
    <row r="22" spans="1:29" s="317" customFormat="1" ht="17.100000000000001" customHeight="1">
      <c r="A22" s="320" t="s">
        <v>2737</v>
      </c>
      <c r="B22" s="320"/>
      <c r="C22" s="320"/>
      <c r="D22" s="320"/>
      <c r="E22" s="320"/>
      <c r="F22" s="320"/>
      <c r="G22" s="320"/>
      <c r="H22" s="320"/>
      <c r="I22" s="320"/>
      <c r="J22" s="320"/>
      <c r="K22" s="1118"/>
      <c r="L22" s="1118"/>
      <c r="M22" s="1118"/>
      <c r="N22" s="1118"/>
      <c r="O22" s="1118"/>
      <c r="P22" s="1118"/>
      <c r="Q22" s="1118"/>
      <c r="R22" s="1118"/>
      <c r="S22" s="1118"/>
      <c r="T22" s="1118"/>
      <c r="U22" s="1118"/>
      <c r="V22" s="1118"/>
      <c r="W22" s="1118"/>
      <c r="X22" s="1118"/>
      <c r="Y22" s="1118"/>
      <c r="Z22" s="1118"/>
      <c r="AA22" s="1118"/>
      <c r="AB22" s="1118"/>
      <c r="AC22" s="1118"/>
    </row>
    <row r="23" spans="1:29" s="317" customFormat="1" ht="17.100000000000001" customHeight="1">
      <c r="A23" s="386"/>
      <c r="B23" s="386"/>
      <c r="C23" s="386"/>
      <c r="D23" s="386"/>
      <c r="E23" s="386"/>
      <c r="F23" s="386"/>
      <c r="G23" s="386"/>
      <c r="H23" s="386"/>
      <c r="I23" s="386"/>
      <c r="J23" s="386"/>
      <c r="K23" s="430"/>
      <c r="L23" s="430"/>
      <c r="M23" s="430"/>
      <c r="N23" s="430"/>
      <c r="O23" s="430"/>
      <c r="P23" s="414"/>
      <c r="Q23" s="414"/>
      <c r="R23" s="414"/>
      <c r="S23" s="414"/>
      <c r="T23" s="471"/>
      <c r="U23" s="471"/>
      <c r="V23" s="471"/>
      <c r="W23" s="471"/>
      <c r="X23" s="471"/>
      <c r="Y23" s="471"/>
      <c r="Z23" s="471"/>
      <c r="AA23" s="471"/>
      <c r="AB23" s="471"/>
      <c r="AC23" s="471"/>
    </row>
    <row r="24" spans="1:29" s="317" customFormat="1" ht="17.100000000000001" customHeight="1">
      <c r="A24" s="363" t="s">
        <v>3092</v>
      </c>
      <c r="B24" s="363"/>
      <c r="C24" s="363"/>
      <c r="D24" s="363"/>
      <c r="E24" s="363"/>
      <c r="F24" s="363"/>
      <c r="G24" s="363"/>
      <c r="H24" s="363"/>
      <c r="I24" s="363"/>
      <c r="J24" s="363"/>
      <c r="K24" s="1222"/>
      <c r="L24" s="1222"/>
      <c r="M24" s="1222"/>
      <c r="N24" s="1222"/>
      <c r="O24" s="1222"/>
      <c r="P24" s="1222"/>
      <c r="Q24" s="1222"/>
      <c r="R24" s="1222"/>
      <c r="S24" s="1222"/>
      <c r="T24" s="1222"/>
      <c r="U24" s="1222"/>
      <c r="V24" s="1222"/>
      <c r="W24" s="1222"/>
      <c r="X24" s="1222"/>
      <c r="Y24" s="1222"/>
      <c r="Z24" s="1222"/>
      <c r="AA24" s="1222"/>
      <c r="AB24" s="1222"/>
      <c r="AC24" s="1222"/>
    </row>
    <row r="25" spans="1:29" s="317" customFormat="1" ht="17.100000000000001" customHeight="1">
      <c r="A25" s="320" t="s">
        <v>2733</v>
      </c>
      <c r="B25" s="320"/>
      <c r="C25" s="320"/>
      <c r="D25" s="320"/>
      <c r="E25" s="320"/>
      <c r="F25" s="320"/>
      <c r="G25" s="320"/>
      <c r="H25" s="320"/>
      <c r="I25" s="320"/>
      <c r="J25" s="320"/>
      <c r="K25" s="1116"/>
      <c r="L25" s="1116"/>
      <c r="M25" s="1116"/>
      <c r="N25" s="1116"/>
      <c r="O25" s="1116"/>
      <c r="P25" s="1116"/>
      <c r="Q25" s="1116"/>
      <c r="R25" s="1116"/>
      <c r="S25" s="1116"/>
      <c r="T25" s="1116"/>
      <c r="U25" s="1116"/>
      <c r="V25" s="1116"/>
      <c r="W25" s="1116"/>
      <c r="X25" s="1116"/>
      <c r="Y25" s="1116"/>
      <c r="Z25" s="1116"/>
      <c r="AA25" s="1116"/>
      <c r="AB25" s="1116"/>
      <c r="AC25" s="1116"/>
    </row>
    <row r="26" spans="1:29" s="317" customFormat="1" ht="17.100000000000001" customHeight="1">
      <c r="A26" s="320" t="s">
        <v>2734</v>
      </c>
      <c r="B26" s="320"/>
      <c r="C26" s="320"/>
      <c r="D26" s="320"/>
      <c r="E26" s="320"/>
      <c r="F26" s="320"/>
      <c r="G26" s="320"/>
      <c r="H26" s="320"/>
      <c r="I26" s="320"/>
      <c r="J26" s="320"/>
      <c r="K26" s="1116"/>
      <c r="L26" s="1116"/>
      <c r="M26" s="1116"/>
      <c r="N26" s="1116"/>
      <c r="O26" s="1116"/>
      <c r="P26" s="1116"/>
      <c r="Q26" s="1116"/>
      <c r="R26" s="1116"/>
      <c r="S26" s="1116"/>
      <c r="T26" s="1116"/>
      <c r="U26" s="1116"/>
      <c r="V26" s="1116"/>
      <c r="W26" s="1116"/>
      <c r="X26" s="1116"/>
      <c r="Y26" s="1116"/>
      <c r="Z26" s="1116"/>
      <c r="AA26" s="1116"/>
      <c r="AB26" s="1116"/>
      <c r="AC26" s="1116"/>
    </row>
    <row r="27" spans="1:29" s="317" customFormat="1" ht="17.100000000000001" customHeight="1">
      <c r="A27" s="320" t="s">
        <v>2735</v>
      </c>
      <c r="B27" s="320"/>
      <c r="C27" s="320"/>
      <c r="D27" s="320"/>
      <c r="E27" s="320"/>
      <c r="F27" s="320"/>
      <c r="G27" s="320"/>
      <c r="H27" s="320"/>
      <c r="I27" s="320"/>
      <c r="J27" s="320"/>
      <c r="K27" s="1115"/>
      <c r="L27" s="1115"/>
      <c r="M27" s="1115"/>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2736</v>
      </c>
      <c r="B28" s="320"/>
      <c r="C28" s="320"/>
      <c r="D28" s="320"/>
      <c r="E28" s="320"/>
      <c r="F28" s="320"/>
      <c r="G28" s="320"/>
      <c r="H28" s="320"/>
      <c r="I28" s="320"/>
      <c r="J28" s="320"/>
      <c r="K28" s="1122"/>
      <c r="L28" s="1122"/>
      <c r="M28" s="1122"/>
      <c r="N28" s="1122"/>
      <c r="O28" s="1122"/>
      <c r="P28" s="1122"/>
      <c r="Q28" s="1122"/>
      <c r="R28" s="1122"/>
      <c r="S28" s="1122"/>
      <c r="T28" s="1122"/>
      <c r="U28" s="1122"/>
      <c r="V28" s="1122"/>
      <c r="W28" s="1122"/>
      <c r="X28" s="1122"/>
      <c r="Y28" s="1122"/>
      <c r="Z28" s="1122"/>
      <c r="AA28" s="1122"/>
      <c r="AB28" s="1122"/>
      <c r="AC28" s="1122"/>
    </row>
    <row r="29" spans="1:29" s="317" customFormat="1" ht="17.100000000000001" customHeight="1">
      <c r="A29" s="320" t="s">
        <v>2737</v>
      </c>
      <c r="B29" s="320"/>
      <c r="C29" s="320"/>
      <c r="D29" s="320"/>
      <c r="E29" s="320"/>
      <c r="F29" s="320"/>
      <c r="G29" s="320"/>
      <c r="H29" s="320"/>
      <c r="I29" s="320"/>
      <c r="J29" s="320"/>
      <c r="K29" s="1118"/>
      <c r="L29" s="1118"/>
      <c r="M29" s="1118"/>
      <c r="N29" s="1118"/>
      <c r="O29" s="1118"/>
      <c r="P29" s="1118"/>
      <c r="Q29" s="1118"/>
      <c r="R29" s="1118"/>
      <c r="S29" s="1118"/>
      <c r="T29" s="1118"/>
      <c r="U29" s="1118"/>
      <c r="V29" s="1118"/>
      <c r="W29" s="1118"/>
      <c r="X29" s="1118"/>
      <c r="Y29" s="1118"/>
      <c r="Z29" s="1118"/>
      <c r="AA29" s="1118"/>
      <c r="AB29" s="1118"/>
      <c r="AC29" s="1118"/>
    </row>
    <row r="30" spans="1:29" s="317" customFormat="1" ht="17.100000000000001" customHeight="1">
      <c r="A30" s="386"/>
      <c r="B30" s="386"/>
      <c r="C30" s="386"/>
      <c r="D30" s="386"/>
      <c r="E30" s="386"/>
      <c r="F30" s="386"/>
      <c r="G30" s="386"/>
      <c r="H30" s="386"/>
      <c r="I30" s="386"/>
      <c r="J30" s="386"/>
      <c r="K30" s="430"/>
      <c r="L30" s="430"/>
      <c r="M30" s="430"/>
      <c r="N30" s="430"/>
      <c r="O30" s="430"/>
      <c r="P30" s="414"/>
      <c r="Q30" s="414"/>
      <c r="R30" s="414"/>
      <c r="S30" s="414"/>
      <c r="T30" s="471"/>
      <c r="U30" s="471"/>
      <c r="V30" s="471"/>
      <c r="W30" s="471"/>
      <c r="X30" s="471"/>
      <c r="Y30" s="471"/>
      <c r="Z30" s="471"/>
      <c r="AA30" s="471"/>
      <c r="AB30" s="471"/>
      <c r="AC30" s="471"/>
    </row>
    <row r="31" spans="1:29" s="317" customFormat="1" ht="17.100000000000001" customHeight="1">
      <c r="A31" s="363" t="s">
        <v>3093</v>
      </c>
      <c r="B31" s="363"/>
      <c r="C31" s="363"/>
      <c r="D31" s="363"/>
      <c r="E31" s="363"/>
      <c r="F31" s="363"/>
      <c r="G31" s="363"/>
      <c r="H31" s="363"/>
      <c r="I31" s="363"/>
      <c r="J31" s="363"/>
      <c r="K31" s="1222"/>
      <c r="L31" s="1222"/>
      <c r="M31" s="1222"/>
      <c r="N31" s="1222"/>
      <c r="O31" s="1222"/>
      <c r="P31" s="1222"/>
      <c r="Q31" s="1222"/>
      <c r="R31" s="1222"/>
      <c r="S31" s="1222"/>
      <c r="T31" s="1222"/>
      <c r="U31" s="1222"/>
      <c r="V31" s="1222"/>
      <c r="W31" s="1222"/>
      <c r="X31" s="1222"/>
      <c r="Y31" s="1222"/>
      <c r="Z31" s="1222"/>
      <c r="AA31" s="1222"/>
      <c r="AB31" s="1222"/>
      <c r="AC31" s="1222"/>
    </row>
    <row r="32" spans="1:29" s="317" customFormat="1" ht="17.100000000000001" customHeight="1">
      <c r="A32" s="320" t="s">
        <v>2733</v>
      </c>
      <c r="B32" s="320"/>
      <c r="C32" s="320"/>
      <c r="D32" s="320"/>
      <c r="E32" s="320"/>
      <c r="F32" s="320"/>
      <c r="G32" s="320"/>
      <c r="H32" s="320"/>
      <c r="I32" s="320"/>
      <c r="J32" s="320"/>
      <c r="K32" s="1116"/>
      <c r="L32" s="1116"/>
      <c r="M32" s="1116"/>
      <c r="N32" s="1116"/>
      <c r="O32" s="1116"/>
      <c r="P32" s="1116"/>
      <c r="Q32" s="1116"/>
      <c r="R32" s="1116"/>
      <c r="S32" s="1116"/>
      <c r="T32" s="1116"/>
      <c r="U32" s="1116"/>
      <c r="V32" s="1116"/>
      <c r="W32" s="1116"/>
      <c r="X32" s="1116"/>
      <c r="Y32" s="1116"/>
      <c r="Z32" s="1116"/>
      <c r="AA32" s="1116"/>
      <c r="AB32" s="1116"/>
      <c r="AC32" s="1116"/>
    </row>
    <row r="33" spans="1:32" s="317" customFormat="1" ht="17.100000000000001" customHeight="1">
      <c r="A33" s="320" t="s">
        <v>2734</v>
      </c>
      <c r="B33" s="320"/>
      <c r="C33" s="320"/>
      <c r="D33" s="320"/>
      <c r="E33" s="320"/>
      <c r="F33" s="320"/>
      <c r="G33" s="320"/>
      <c r="H33" s="320"/>
      <c r="I33" s="320"/>
      <c r="J33" s="320"/>
      <c r="K33" s="1116"/>
      <c r="L33" s="1116"/>
      <c r="M33" s="1116"/>
      <c r="N33" s="1116"/>
      <c r="O33" s="1116"/>
      <c r="P33" s="1116"/>
      <c r="Q33" s="1116"/>
      <c r="R33" s="1116"/>
      <c r="S33" s="1116"/>
      <c r="T33" s="1116"/>
      <c r="U33" s="1116"/>
      <c r="V33" s="1116"/>
      <c r="W33" s="1116"/>
      <c r="X33" s="1116"/>
      <c r="Y33" s="1116"/>
      <c r="Z33" s="1116"/>
      <c r="AA33" s="1116"/>
      <c r="AB33" s="1116"/>
      <c r="AC33" s="1116"/>
    </row>
    <row r="34" spans="1:32" s="317" customFormat="1" ht="17.100000000000001" customHeight="1">
      <c r="A34" s="320" t="s">
        <v>2735</v>
      </c>
      <c r="B34" s="320"/>
      <c r="C34" s="320"/>
      <c r="D34" s="320"/>
      <c r="E34" s="320"/>
      <c r="F34" s="320"/>
      <c r="G34" s="320"/>
      <c r="H34" s="320"/>
      <c r="I34" s="320"/>
      <c r="J34" s="320"/>
      <c r="K34" s="1115"/>
      <c r="L34" s="1115"/>
      <c r="M34" s="1115"/>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2736</v>
      </c>
      <c r="B35" s="320"/>
      <c r="C35" s="320"/>
      <c r="D35" s="320"/>
      <c r="E35" s="320"/>
      <c r="F35" s="320"/>
      <c r="G35" s="320"/>
      <c r="H35" s="320"/>
      <c r="I35" s="320"/>
      <c r="J35" s="320"/>
      <c r="K35" s="1122"/>
      <c r="L35" s="1122"/>
      <c r="M35" s="1122"/>
      <c r="N35" s="1122"/>
      <c r="O35" s="1122"/>
      <c r="P35" s="1122"/>
      <c r="Q35" s="1122"/>
      <c r="R35" s="1122"/>
      <c r="S35" s="1122"/>
      <c r="T35" s="1122"/>
      <c r="U35" s="1122"/>
      <c r="V35" s="1122"/>
      <c r="W35" s="1122"/>
      <c r="X35" s="1122"/>
      <c r="Y35" s="1122"/>
      <c r="Z35" s="1122"/>
      <c r="AA35" s="1122"/>
      <c r="AB35" s="1122"/>
      <c r="AC35" s="1122"/>
    </row>
    <row r="36" spans="1:32" s="317" customFormat="1" ht="17.100000000000001" customHeight="1">
      <c r="A36" s="320" t="s">
        <v>2737</v>
      </c>
      <c r="B36" s="320"/>
      <c r="C36" s="320"/>
      <c r="D36" s="320"/>
      <c r="E36" s="320"/>
      <c r="F36" s="320"/>
      <c r="G36" s="320"/>
      <c r="H36" s="320"/>
      <c r="I36" s="320"/>
      <c r="J36" s="320"/>
      <c r="K36" s="1118"/>
      <c r="L36" s="1118"/>
      <c r="M36" s="1118"/>
      <c r="N36" s="1118"/>
      <c r="O36" s="1118"/>
      <c r="P36" s="1118"/>
      <c r="Q36" s="1118"/>
      <c r="R36" s="1118"/>
      <c r="S36" s="1118"/>
      <c r="T36" s="1118"/>
      <c r="U36" s="1118"/>
      <c r="V36" s="1118"/>
      <c r="W36" s="1118"/>
      <c r="X36" s="1118"/>
      <c r="Y36" s="1118"/>
      <c r="Z36" s="1118"/>
      <c r="AA36" s="1118"/>
      <c r="AB36" s="1118"/>
      <c r="AC36" s="1118"/>
    </row>
    <row r="37" spans="1:32" s="317" customFormat="1" ht="17.100000000000001" customHeight="1">
      <c r="A37" s="386"/>
      <c r="B37" s="386"/>
      <c r="C37" s="386"/>
      <c r="D37" s="386"/>
      <c r="E37" s="386"/>
      <c r="F37" s="386"/>
      <c r="G37" s="386"/>
      <c r="H37" s="386"/>
      <c r="I37" s="386"/>
      <c r="J37" s="386"/>
      <c r="K37" s="430"/>
      <c r="L37" s="430"/>
      <c r="M37" s="430"/>
      <c r="N37" s="430"/>
      <c r="O37" s="430"/>
      <c r="P37" s="414"/>
      <c r="Q37" s="414"/>
      <c r="R37" s="414"/>
      <c r="S37" s="414"/>
      <c r="T37" s="471"/>
      <c r="U37" s="471"/>
      <c r="V37" s="471"/>
      <c r="W37" s="471"/>
      <c r="X37" s="471"/>
      <c r="Y37" s="471"/>
      <c r="Z37" s="471"/>
      <c r="AA37" s="471"/>
      <c r="AB37" s="471"/>
      <c r="AC37" s="471"/>
    </row>
    <row r="38" spans="1:32" s="317" customFormat="1" ht="17.100000000000001" customHeight="1">
      <c r="A38" s="363" t="s">
        <v>3094</v>
      </c>
      <c r="B38" s="363"/>
      <c r="C38" s="363"/>
      <c r="D38" s="363"/>
      <c r="E38" s="363"/>
      <c r="F38" s="363"/>
      <c r="G38" s="363"/>
      <c r="H38" s="363"/>
      <c r="I38" s="363"/>
      <c r="J38" s="363"/>
      <c r="K38" s="1222"/>
      <c r="L38" s="1222"/>
      <c r="M38" s="1222"/>
      <c r="N38" s="1222"/>
      <c r="O38" s="1222"/>
      <c r="P38" s="1222"/>
      <c r="Q38" s="1222"/>
      <c r="R38" s="1222"/>
      <c r="S38" s="1222"/>
      <c r="T38" s="1222"/>
      <c r="U38" s="1222"/>
      <c r="V38" s="1222"/>
      <c r="W38" s="1222"/>
      <c r="X38" s="1222"/>
      <c r="Y38" s="1222"/>
      <c r="Z38" s="1222"/>
      <c r="AA38" s="1222"/>
      <c r="AB38" s="1222"/>
      <c r="AC38" s="1222"/>
    </row>
    <row r="39" spans="1:32" s="317" customFormat="1" ht="17.100000000000001" customHeight="1">
      <c r="A39" s="320" t="s">
        <v>2733</v>
      </c>
      <c r="B39" s="320"/>
      <c r="C39" s="320"/>
      <c r="D39" s="320"/>
      <c r="E39" s="320"/>
      <c r="F39" s="320"/>
      <c r="G39" s="320"/>
      <c r="H39" s="320"/>
      <c r="I39" s="320"/>
      <c r="J39" s="320"/>
      <c r="K39" s="1116"/>
      <c r="L39" s="1116"/>
      <c r="M39" s="1116"/>
      <c r="N39" s="1116"/>
      <c r="O39" s="1116"/>
      <c r="P39" s="1116"/>
      <c r="Q39" s="1116"/>
      <c r="R39" s="1116"/>
      <c r="S39" s="1116"/>
      <c r="T39" s="1116"/>
      <c r="U39" s="1116"/>
      <c r="V39" s="1116"/>
      <c r="W39" s="1116"/>
      <c r="X39" s="1116"/>
      <c r="Y39" s="1116"/>
      <c r="Z39" s="1116"/>
      <c r="AA39" s="1116"/>
      <c r="AB39" s="1116"/>
      <c r="AC39" s="1116"/>
    </row>
    <row r="40" spans="1:32" s="317" customFormat="1" ht="17.100000000000001" customHeight="1">
      <c r="A40" s="320" t="s">
        <v>2734</v>
      </c>
      <c r="B40" s="320"/>
      <c r="C40" s="320"/>
      <c r="D40" s="320"/>
      <c r="E40" s="320"/>
      <c r="F40" s="320"/>
      <c r="G40" s="320"/>
      <c r="H40" s="320"/>
      <c r="I40" s="320"/>
      <c r="J40" s="320"/>
      <c r="K40" s="1116"/>
      <c r="L40" s="1116"/>
      <c r="M40" s="1116"/>
      <c r="N40" s="1116"/>
      <c r="O40" s="1116"/>
      <c r="P40" s="1116"/>
      <c r="Q40" s="1116"/>
      <c r="R40" s="1116"/>
      <c r="S40" s="1116"/>
      <c r="T40" s="1116"/>
      <c r="U40" s="1116"/>
      <c r="V40" s="1116"/>
      <c r="W40" s="1116"/>
      <c r="X40" s="1116"/>
      <c r="Y40" s="1116"/>
      <c r="Z40" s="1116"/>
      <c r="AA40" s="1116"/>
      <c r="AB40" s="1116"/>
      <c r="AC40" s="1116"/>
    </row>
    <row r="41" spans="1:32" s="317" customFormat="1" ht="17.100000000000001" customHeight="1">
      <c r="A41" s="320" t="s">
        <v>2735</v>
      </c>
      <c r="B41" s="320"/>
      <c r="C41" s="320"/>
      <c r="D41" s="320"/>
      <c r="E41" s="320"/>
      <c r="F41" s="320"/>
      <c r="G41" s="320"/>
      <c r="H41" s="320"/>
      <c r="I41" s="320"/>
      <c r="J41" s="320"/>
      <c r="K41" s="1115"/>
      <c r="L41" s="1115"/>
      <c r="M41" s="1115"/>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2736</v>
      </c>
      <c r="B42" s="392"/>
      <c r="C42" s="392"/>
      <c r="D42" s="392"/>
      <c r="E42" s="392"/>
      <c r="F42" s="392"/>
      <c r="G42" s="392"/>
      <c r="H42" s="392"/>
      <c r="I42" s="320"/>
      <c r="J42" s="320"/>
      <c r="K42" s="1122"/>
      <c r="L42" s="1122"/>
      <c r="M42" s="1122"/>
      <c r="N42" s="1122"/>
      <c r="O42" s="1122"/>
      <c r="P42" s="1122"/>
      <c r="Q42" s="1122"/>
      <c r="R42" s="1122"/>
      <c r="S42" s="1122"/>
      <c r="T42" s="1122"/>
      <c r="U42" s="1122"/>
      <c r="V42" s="1122"/>
      <c r="W42" s="1122"/>
      <c r="X42" s="1122"/>
      <c r="Y42" s="1122"/>
      <c r="Z42" s="1313"/>
      <c r="AA42" s="1313"/>
      <c r="AB42" s="1313"/>
      <c r="AC42" s="1313"/>
      <c r="AD42" s="378"/>
      <c r="AE42" s="378"/>
      <c r="AF42" s="378"/>
    </row>
    <row r="43" spans="1:32" s="317" customFormat="1" ht="17.100000000000001" customHeight="1">
      <c r="A43" s="320" t="s">
        <v>2737</v>
      </c>
      <c r="B43" s="392"/>
      <c r="C43" s="392"/>
      <c r="D43" s="392"/>
      <c r="E43" s="392"/>
      <c r="F43" s="392"/>
      <c r="G43" s="392"/>
      <c r="H43" s="392"/>
      <c r="I43" s="320"/>
      <c r="J43" s="320"/>
      <c r="K43" s="1118"/>
      <c r="L43" s="1118"/>
      <c r="M43" s="1118"/>
      <c r="N43" s="1118"/>
      <c r="O43" s="1118"/>
      <c r="P43" s="1118"/>
      <c r="Q43" s="1118"/>
      <c r="R43" s="1118"/>
      <c r="S43" s="1118"/>
      <c r="T43" s="1118"/>
      <c r="U43" s="1118"/>
      <c r="V43" s="1118"/>
      <c r="W43" s="1118"/>
      <c r="X43" s="1118"/>
      <c r="Y43" s="1118"/>
      <c r="Z43" s="1238"/>
      <c r="AA43" s="1238"/>
      <c r="AB43" s="1238"/>
      <c r="AC43" s="1238"/>
      <c r="AD43" s="378"/>
      <c r="AE43" s="378"/>
      <c r="AF43" s="378"/>
    </row>
    <row r="44" spans="1:32" s="317" customFormat="1" ht="17.100000000000001" customHeight="1">
      <c r="A44" s="386"/>
      <c r="B44" s="472"/>
      <c r="C44" s="472"/>
      <c r="D44" s="472"/>
      <c r="E44" s="472"/>
      <c r="F44" s="472"/>
      <c r="G44" s="472"/>
      <c r="H44" s="472"/>
      <c r="I44" s="386"/>
      <c r="J44" s="386"/>
      <c r="K44" s="430"/>
      <c r="L44" s="430"/>
      <c r="M44" s="430"/>
      <c r="N44" s="430"/>
      <c r="O44" s="430"/>
      <c r="P44" s="414"/>
      <c r="Q44" s="414"/>
      <c r="R44" s="414"/>
      <c r="S44" s="414"/>
      <c r="T44" s="471"/>
      <c r="U44" s="471"/>
      <c r="V44" s="471"/>
      <c r="W44" s="471"/>
      <c r="X44" s="471"/>
      <c r="Y44" s="471"/>
      <c r="Z44" s="473"/>
      <c r="AA44" s="473"/>
      <c r="AB44" s="473"/>
      <c r="AC44" s="473"/>
      <c r="AD44" s="378"/>
      <c r="AE44" s="378"/>
      <c r="AF44" s="378"/>
    </row>
  </sheetData>
  <mergeCells count="38">
    <mergeCell ref="K6:M6"/>
    <mergeCell ref="A1:AC1"/>
    <mergeCell ref="A2:AC2"/>
    <mergeCell ref="K3:AC3"/>
    <mergeCell ref="K4:AC4"/>
    <mergeCell ref="K5:AC5"/>
    <mergeCell ref="K20:M20"/>
    <mergeCell ref="K7:AC7"/>
    <mergeCell ref="K8:AC8"/>
    <mergeCell ref="K10:AC10"/>
    <mergeCell ref="K11:AC11"/>
    <mergeCell ref="K12:AC12"/>
    <mergeCell ref="K13:M13"/>
    <mergeCell ref="K14:AC14"/>
    <mergeCell ref="K15:AC15"/>
    <mergeCell ref="K17:AC17"/>
    <mergeCell ref="K18:AC18"/>
    <mergeCell ref="K19:AC19"/>
    <mergeCell ref="K34:M34"/>
    <mergeCell ref="K21:AC21"/>
    <mergeCell ref="K22:AC22"/>
    <mergeCell ref="K24:AC24"/>
    <mergeCell ref="K25:AC25"/>
    <mergeCell ref="K26:AC26"/>
    <mergeCell ref="K27:M27"/>
    <mergeCell ref="K28:AC28"/>
    <mergeCell ref="K29:AC29"/>
    <mergeCell ref="K31:AC31"/>
    <mergeCell ref="K32:AC32"/>
    <mergeCell ref="K33:AC33"/>
    <mergeCell ref="K42:AC42"/>
    <mergeCell ref="K43:AC43"/>
    <mergeCell ref="K35:AC35"/>
    <mergeCell ref="K36:AC36"/>
    <mergeCell ref="K38:AC38"/>
    <mergeCell ref="K39:AC39"/>
    <mergeCell ref="K40:AC40"/>
    <mergeCell ref="K41:M41"/>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2"/>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069" t="s">
        <v>2513</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70"/>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071"/>
      <c r="E3" s="1072"/>
      <c r="F3" s="286" t="s">
        <v>2514</v>
      </c>
      <c r="G3" s="287" t="s">
        <v>2515</v>
      </c>
      <c r="H3" s="285"/>
      <c r="I3" s="285"/>
      <c r="J3" s="285"/>
      <c r="K3" s="1071"/>
      <c r="L3" s="1072"/>
      <c r="M3" s="286" t="s">
        <v>2514</v>
      </c>
      <c r="N3" s="288"/>
      <c r="O3" s="287" t="s">
        <v>2516</v>
      </c>
      <c r="P3" s="289"/>
      <c r="Q3" s="285"/>
      <c r="R3" s="285"/>
      <c r="S3" s="285"/>
      <c r="T3" s="285"/>
      <c r="U3" s="285"/>
      <c r="V3" s="1073" t="s">
        <v>2517</v>
      </c>
      <c r="W3" s="1074"/>
      <c r="X3" s="1074"/>
      <c r="Y3" s="1074"/>
      <c r="Z3" s="1075"/>
      <c r="AB3" s="281" t="s">
        <v>2518</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056" t="str">
        <f>IF(AB4&lt;&gt;"",TEXT(AB4,"gggy年mm月d日"),"")</f>
        <v/>
      </c>
      <c r="W4" s="1046"/>
      <c r="X4" s="1046"/>
      <c r="Y4" s="1046"/>
      <c r="Z4" s="1047"/>
      <c r="AA4" s="290" t="s">
        <v>2519</v>
      </c>
      <c r="AB4" s="1048"/>
      <c r="AC4" s="1049"/>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057" t="s">
        <v>2520</v>
      </c>
      <c r="C6" s="1058"/>
      <c r="D6" s="1058"/>
      <c r="E6" s="1058"/>
      <c r="F6" s="1058"/>
      <c r="G6" s="1058"/>
      <c r="H6" s="1058"/>
      <c r="I6" s="1058"/>
      <c r="J6" s="1058"/>
      <c r="K6" s="1058"/>
      <c r="L6" s="1058"/>
      <c r="M6" s="1058"/>
      <c r="N6" s="1058"/>
      <c r="O6" s="1059"/>
      <c r="P6" s="1060" t="s">
        <v>2521</v>
      </c>
      <c r="Q6" s="1061"/>
      <c r="R6" s="1061"/>
      <c r="S6" s="1061"/>
      <c r="T6" s="1061"/>
      <c r="U6" s="1062"/>
      <c r="V6" s="1063" t="s">
        <v>2522</v>
      </c>
      <c r="W6" s="1064"/>
      <c r="X6" s="1064"/>
      <c r="Y6" s="1064"/>
      <c r="Z6" s="1065"/>
      <c r="AB6" s="281" t="s">
        <v>2523</v>
      </c>
    </row>
    <row r="7" spans="1:29" ht="24.95" customHeight="1" thickBot="1">
      <c r="A7" s="282"/>
      <c r="B7" s="1066"/>
      <c r="C7" s="1067"/>
      <c r="D7" s="1067"/>
      <c r="E7" s="1067"/>
      <c r="F7" s="1067"/>
      <c r="G7" s="1067"/>
      <c r="H7" s="1067"/>
      <c r="I7" s="1067"/>
      <c r="J7" s="1067"/>
      <c r="K7" s="1067"/>
      <c r="L7" s="1067"/>
      <c r="M7" s="1067"/>
      <c r="N7" s="1067"/>
      <c r="O7" s="1068"/>
      <c r="P7" s="1056"/>
      <c r="Q7" s="1046"/>
      <c r="R7" s="1046"/>
      <c r="S7" s="1046"/>
      <c r="T7" s="1046"/>
      <c r="U7" s="1047"/>
      <c r="V7" s="1056" t="str">
        <f>IF(AB7&lt;&gt;"",TEXT(AB7,"ggg年mm月d日"),"")</f>
        <v/>
      </c>
      <c r="W7" s="1046"/>
      <c r="X7" s="1046"/>
      <c r="Y7" s="1046"/>
      <c r="Z7" s="1047"/>
      <c r="AA7" s="272" t="s">
        <v>2519</v>
      </c>
      <c r="AB7" s="1048"/>
      <c r="AC7" s="1049"/>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050" t="s">
        <v>2524</v>
      </c>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2"/>
    </row>
    <row r="11" spans="1:29">
      <c r="A11" s="282"/>
      <c r="B11" s="1053" t="s">
        <v>2525</v>
      </c>
      <c r="C11" s="1054"/>
      <c r="D11" s="1054"/>
      <c r="E11" s="1054"/>
      <c r="F11" s="1054"/>
      <c r="G11" s="1054"/>
      <c r="H11" s="1054" t="s">
        <v>2311</v>
      </c>
      <c r="I11" s="1054"/>
      <c r="J11" s="1054"/>
      <c r="K11" s="1054"/>
      <c r="L11" s="1054"/>
      <c r="M11" s="1054" t="s">
        <v>2526</v>
      </c>
      <c r="N11" s="1054"/>
      <c r="O11" s="1054"/>
      <c r="P11" s="1054" t="s">
        <v>2527</v>
      </c>
      <c r="Q11" s="1054"/>
      <c r="R11" s="1054"/>
      <c r="S11" s="1054" t="s">
        <v>2434</v>
      </c>
      <c r="T11" s="1054"/>
      <c r="U11" s="1054"/>
      <c r="V11" s="1054" t="s">
        <v>2528</v>
      </c>
      <c r="W11" s="1054"/>
      <c r="X11" s="1054"/>
      <c r="Y11" s="1054"/>
      <c r="Z11" s="1055"/>
    </row>
    <row r="12" spans="1:29" ht="24.95" customHeight="1" thickBot="1">
      <c r="A12" s="282"/>
      <c r="B12" s="1056"/>
      <c r="C12" s="1046"/>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7"/>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043" t="s">
        <v>2529</v>
      </c>
      <c r="C15" s="1044"/>
      <c r="D15" s="1044"/>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5"/>
    </row>
    <row r="16" spans="1:29">
      <c r="A16" s="295"/>
      <c r="B16" s="296"/>
      <c r="C16" s="1023" t="s">
        <v>2530</v>
      </c>
      <c r="D16" s="1021"/>
      <c r="E16" s="1023" t="s">
        <v>2531</v>
      </c>
      <c r="F16" s="1020"/>
      <c r="G16" s="1020"/>
      <c r="H16" s="1020"/>
      <c r="I16" s="1020"/>
      <c r="J16" s="1020"/>
      <c r="K16" s="1021"/>
      <c r="L16" s="1023" t="s">
        <v>8</v>
      </c>
      <c r="M16" s="1020"/>
      <c r="N16" s="1020"/>
      <c r="O16" s="1021"/>
      <c r="P16" s="1023" t="s">
        <v>2532</v>
      </c>
      <c r="Q16" s="1020"/>
      <c r="R16" s="1020"/>
      <c r="S16" s="1020"/>
      <c r="T16" s="1020"/>
      <c r="U16" s="1021"/>
      <c r="V16" s="1023" t="s">
        <v>11</v>
      </c>
      <c r="W16" s="1020"/>
      <c r="X16" s="1020"/>
      <c r="Y16" s="1020"/>
      <c r="Z16" s="1024"/>
    </row>
    <row r="17" spans="1:26" ht="24.95" customHeight="1">
      <c r="A17" s="295"/>
      <c r="B17" s="297" t="s">
        <v>2533</v>
      </c>
      <c r="C17" s="1035" t="s">
        <v>2534</v>
      </c>
      <c r="D17" s="1036"/>
      <c r="E17" s="1037" t="s">
        <v>2535</v>
      </c>
      <c r="F17" s="1038"/>
      <c r="G17" s="1038"/>
      <c r="H17" s="1038"/>
      <c r="I17" s="1038"/>
      <c r="J17" s="1038"/>
      <c r="K17" s="1039"/>
      <c r="L17" s="1035" t="s">
        <v>2536</v>
      </c>
      <c r="M17" s="1040"/>
      <c r="N17" s="1040"/>
      <c r="O17" s="1036"/>
      <c r="P17" s="1035" t="s">
        <v>2537</v>
      </c>
      <c r="Q17" s="1040"/>
      <c r="R17" s="1040"/>
      <c r="S17" s="1040"/>
      <c r="T17" s="1040"/>
      <c r="U17" s="1036"/>
      <c r="V17" s="1035" t="s">
        <v>2538</v>
      </c>
      <c r="W17" s="1040"/>
      <c r="X17" s="1040"/>
      <c r="Y17" s="1040"/>
      <c r="Z17" s="1041"/>
    </row>
    <row r="18" spans="1:26" ht="24.95" customHeight="1">
      <c r="A18" s="295"/>
      <c r="B18" s="298" t="s">
        <v>2308</v>
      </c>
      <c r="C18" s="1023" t="s">
        <v>2534</v>
      </c>
      <c r="D18" s="1021"/>
      <c r="E18" s="1017"/>
      <c r="F18" s="1018"/>
      <c r="G18" s="1018"/>
      <c r="H18" s="1018"/>
      <c r="I18" s="1018"/>
      <c r="J18" s="1018"/>
      <c r="K18" s="1019"/>
      <c r="L18" s="1020"/>
      <c r="M18" s="1020"/>
      <c r="N18" s="1020"/>
      <c r="O18" s="1021"/>
      <c r="P18" s="1042"/>
      <c r="Q18" s="1020"/>
      <c r="R18" s="1020"/>
      <c r="S18" s="1020"/>
      <c r="T18" s="1020"/>
      <c r="U18" s="1021"/>
      <c r="V18" s="1023"/>
      <c r="W18" s="1020"/>
      <c r="X18" s="1020"/>
      <c r="Y18" s="1020"/>
      <c r="Z18" s="1024"/>
    </row>
    <row r="19" spans="1:26" ht="24.95" customHeight="1">
      <c r="A19" s="295"/>
      <c r="B19" s="298" t="s">
        <v>2309</v>
      </c>
      <c r="C19" s="1015"/>
      <c r="D19" s="1016"/>
      <c r="E19" s="1017"/>
      <c r="F19" s="1018"/>
      <c r="G19" s="1018"/>
      <c r="H19" s="1018"/>
      <c r="I19" s="1018"/>
      <c r="J19" s="1018"/>
      <c r="K19" s="1019"/>
      <c r="L19" s="1020"/>
      <c r="M19" s="1020"/>
      <c r="N19" s="1020"/>
      <c r="O19" s="1021"/>
      <c r="P19" s="1022"/>
      <c r="Q19" s="1020"/>
      <c r="R19" s="1020"/>
      <c r="S19" s="1020"/>
      <c r="T19" s="1020"/>
      <c r="U19" s="1021"/>
      <c r="V19" s="1023"/>
      <c r="W19" s="1020"/>
      <c r="X19" s="1020"/>
      <c r="Y19" s="1020"/>
      <c r="Z19" s="1024"/>
    </row>
    <row r="20" spans="1:26" ht="24.95" customHeight="1">
      <c r="A20" s="295"/>
      <c r="B20" s="298" t="s">
        <v>2310</v>
      </c>
      <c r="C20" s="1015"/>
      <c r="D20" s="1016"/>
      <c r="E20" s="1017"/>
      <c r="F20" s="1018"/>
      <c r="G20" s="1018"/>
      <c r="H20" s="1018"/>
      <c r="I20" s="1018"/>
      <c r="J20" s="1018"/>
      <c r="K20" s="1019"/>
      <c r="L20" s="1020"/>
      <c r="M20" s="1020"/>
      <c r="N20" s="1020"/>
      <c r="O20" s="1021"/>
      <c r="P20" s="1022"/>
      <c r="Q20" s="1020"/>
      <c r="R20" s="1020"/>
      <c r="S20" s="1020"/>
      <c r="T20" s="1020"/>
      <c r="U20" s="1021"/>
      <c r="V20" s="1023"/>
      <c r="W20" s="1020"/>
      <c r="X20" s="1020"/>
      <c r="Y20" s="1020"/>
      <c r="Z20" s="1024"/>
    </row>
    <row r="21" spans="1:26" ht="24.95" customHeight="1">
      <c r="A21" s="295"/>
      <c r="B21" s="298" t="s">
        <v>2539</v>
      </c>
      <c r="C21" s="1015"/>
      <c r="D21" s="1016"/>
      <c r="E21" s="1017"/>
      <c r="F21" s="1018"/>
      <c r="G21" s="1018"/>
      <c r="H21" s="1018"/>
      <c r="I21" s="1018"/>
      <c r="J21" s="1018"/>
      <c r="K21" s="1019"/>
      <c r="L21" s="1020"/>
      <c r="M21" s="1020"/>
      <c r="N21" s="1020"/>
      <c r="O21" s="1021"/>
      <c r="P21" s="1022"/>
      <c r="Q21" s="1020"/>
      <c r="R21" s="1020"/>
      <c r="S21" s="1020"/>
      <c r="T21" s="1020"/>
      <c r="U21" s="1021"/>
      <c r="V21" s="1023"/>
      <c r="W21" s="1020"/>
      <c r="X21" s="1020"/>
      <c r="Y21" s="1020"/>
      <c r="Z21" s="1024"/>
    </row>
    <row r="22" spans="1:26" ht="24.95" customHeight="1" thickBot="1">
      <c r="A22" s="295"/>
      <c r="B22" s="299" t="s">
        <v>2540</v>
      </c>
      <c r="C22" s="1025"/>
      <c r="D22" s="1026"/>
      <c r="E22" s="1027"/>
      <c r="F22" s="1028"/>
      <c r="G22" s="1028"/>
      <c r="H22" s="1028"/>
      <c r="I22" s="1028"/>
      <c r="J22" s="1028"/>
      <c r="K22" s="1029"/>
      <c r="L22" s="1030"/>
      <c r="M22" s="1030"/>
      <c r="N22" s="1030"/>
      <c r="O22" s="1031"/>
      <c r="P22" s="1032"/>
      <c r="Q22" s="1030"/>
      <c r="R22" s="1030"/>
      <c r="S22" s="1030"/>
      <c r="T22" s="1030"/>
      <c r="U22" s="1031"/>
      <c r="V22" s="1033"/>
      <c r="W22" s="1030"/>
      <c r="X22" s="1030"/>
      <c r="Y22" s="1030"/>
      <c r="Z22" s="1034"/>
    </row>
    <row r="23" spans="1:26">
      <c r="A23" s="295"/>
      <c r="Z23" s="300"/>
    </row>
    <row r="24" spans="1:26">
      <c r="A24" s="295"/>
      <c r="B24" s="301" t="s">
        <v>2541</v>
      </c>
      <c r="C24" s="281" t="s">
        <v>2542</v>
      </c>
      <c r="O24" s="301" t="s">
        <v>2541</v>
      </c>
      <c r="P24" s="302" t="s">
        <v>2543</v>
      </c>
      <c r="Z24" s="300"/>
    </row>
    <row r="25" spans="1:26">
      <c r="A25" s="295"/>
      <c r="B25" s="301" t="s">
        <v>2541</v>
      </c>
      <c r="C25" s="303" t="s">
        <v>2544</v>
      </c>
      <c r="Z25" s="300"/>
    </row>
    <row r="26" spans="1:26" ht="14.25" thickBot="1">
      <c r="A26" s="304"/>
      <c r="B26" s="305" t="s">
        <v>2541</v>
      </c>
      <c r="C26" s="306" t="s">
        <v>2545</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2547</v>
      </c>
      <c r="B39" s="281" t="s">
        <v>2546</v>
      </c>
    </row>
    <row r="40" spans="1:2">
      <c r="A40" s="281" t="s">
        <v>2550</v>
      </c>
      <c r="B40" s="281" t="s">
        <v>2548</v>
      </c>
    </row>
    <row r="41" spans="1:2">
      <c r="A41" s="281" t="s">
        <v>2552</v>
      </c>
      <c r="B41" s="281" t="s">
        <v>2549</v>
      </c>
    </row>
    <row r="42" spans="1:2">
      <c r="A42" s="281" t="s">
        <v>2554</v>
      </c>
      <c r="B42" s="281" t="s">
        <v>2551</v>
      </c>
    </row>
  </sheetData>
  <mergeCells count="62">
    <mergeCell ref="AB4:AC4"/>
    <mergeCell ref="B1:Z1"/>
    <mergeCell ref="D3:E3"/>
    <mergeCell ref="K3:L3"/>
    <mergeCell ref="V3:Z3"/>
    <mergeCell ref="V4:Z4"/>
    <mergeCell ref="B6:O6"/>
    <mergeCell ref="P6:U6"/>
    <mergeCell ref="V6:Z6"/>
    <mergeCell ref="B7:O7"/>
    <mergeCell ref="P7:U7"/>
    <mergeCell ref="V7:Z7"/>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1"/>
  <dataValidations count="2">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WVK983059:WVL98306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C19:D22" xr:uid="{17D76D3F-F771-47CB-A692-2A617DB0A21C}">
      <formula1>$A$39:$A$45</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25" t="s">
        <v>3087</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row>
    <row r="2" spans="1:29" ht="17.100000000000001" customHeight="1">
      <c r="A2" s="1167" t="s">
        <v>3088</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row>
    <row r="3" spans="1:29" s="317" customFormat="1" ht="17.100000000000001" customHeight="1">
      <c r="A3" s="382" t="s">
        <v>3095</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row>
    <row r="4" spans="1:29" s="317" customFormat="1" ht="17.100000000000001" customHeight="1">
      <c r="A4" s="320" t="s">
        <v>2787</v>
      </c>
      <c r="B4" s="320"/>
      <c r="C4" s="320"/>
      <c r="D4" s="320"/>
      <c r="E4" s="320"/>
      <c r="F4" s="320"/>
      <c r="G4" s="320"/>
      <c r="H4" s="320"/>
      <c r="I4" s="320"/>
      <c r="J4" s="320"/>
      <c r="K4" s="1116"/>
      <c r="L4" s="1116"/>
      <c r="M4" s="1116"/>
      <c r="N4" s="1116"/>
      <c r="O4" s="1116"/>
      <c r="P4" s="1116"/>
      <c r="Q4" s="1116"/>
      <c r="R4" s="1116"/>
      <c r="S4" s="1116"/>
      <c r="T4" s="1116"/>
      <c r="U4" s="1116"/>
      <c r="V4" s="1116"/>
      <c r="W4" s="1116"/>
      <c r="X4" s="1116"/>
      <c r="Y4" s="1116"/>
      <c r="Z4" s="1116"/>
      <c r="AA4" s="1116"/>
      <c r="AB4" s="1116"/>
      <c r="AC4" s="1116"/>
    </row>
    <row r="5" spans="1:29" s="317" customFormat="1" ht="17.100000000000001" customHeight="1">
      <c r="A5" s="320" t="s">
        <v>2799</v>
      </c>
      <c r="B5" s="320"/>
      <c r="C5" s="320"/>
      <c r="D5" s="320"/>
      <c r="E5" s="320"/>
      <c r="F5" s="320"/>
      <c r="G5" s="320"/>
      <c r="H5" s="320"/>
      <c r="I5" s="320"/>
      <c r="J5" s="320"/>
      <c r="K5" s="330" t="s">
        <v>2565</v>
      </c>
      <c r="L5" s="1234"/>
      <c r="M5" s="1234"/>
      <c r="N5" s="1234"/>
      <c r="O5" s="1234"/>
      <c r="P5" s="1234"/>
      <c r="Q5" s="320" t="s">
        <v>2800</v>
      </c>
      <c r="R5" s="391"/>
      <c r="S5" s="1235"/>
      <c r="T5" s="1235"/>
      <c r="U5" s="330" t="s">
        <v>16</v>
      </c>
      <c r="V5" s="1236"/>
      <c r="W5" s="1236"/>
      <c r="X5" s="1236"/>
      <c r="Y5" s="1236"/>
      <c r="Z5" s="1236"/>
      <c r="AA5" s="1236"/>
      <c r="AB5" s="1236"/>
      <c r="AC5" s="320" t="s">
        <v>17</v>
      </c>
    </row>
    <row r="6" spans="1:29" s="317" customFormat="1" ht="17.100000000000001" customHeight="1">
      <c r="A6" s="320"/>
      <c r="B6" s="320"/>
      <c r="C6" s="320"/>
      <c r="D6" s="320"/>
      <c r="E6" s="320"/>
      <c r="F6" s="320"/>
      <c r="G6" s="320"/>
      <c r="H6" s="320"/>
      <c r="I6" s="320"/>
      <c r="J6" s="320"/>
      <c r="K6" s="1113"/>
      <c r="L6" s="1113"/>
      <c r="M6" s="1113"/>
      <c r="N6" s="1113"/>
      <c r="O6" s="1113"/>
      <c r="P6" s="1113"/>
      <c r="Q6" s="1113"/>
      <c r="R6" s="1113"/>
      <c r="S6" s="1113"/>
      <c r="T6" s="1113"/>
      <c r="U6" s="1113"/>
      <c r="V6" s="1113"/>
      <c r="W6" s="1113"/>
      <c r="X6" s="1113"/>
      <c r="Y6" s="1113"/>
      <c r="Z6" s="1113"/>
      <c r="AA6" s="1113"/>
      <c r="AB6" s="1113"/>
      <c r="AC6" s="1113"/>
    </row>
    <row r="7" spans="1:29" s="317" customFormat="1" ht="17.100000000000001" customHeight="1">
      <c r="A7" s="320" t="s">
        <v>2735</v>
      </c>
      <c r="B7" s="320"/>
      <c r="C7" s="320"/>
      <c r="D7" s="320"/>
      <c r="E7" s="320"/>
      <c r="F7" s="320"/>
      <c r="G7" s="320"/>
      <c r="H7" s="320"/>
      <c r="I7" s="320"/>
      <c r="J7" s="320"/>
      <c r="K7" s="1115"/>
      <c r="L7" s="1115"/>
      <c r="M7" s="1115"/>
      <c r="N7" s="322"/>
      <c r="O7" s="322"/>
      <c r="P7" s="322"/>
      <c r="Q7" s="322"/>
      <c r="R7" s="320"/>
      <c r="S7" s="320"/>
      <c r="T7" s="320"/>
      <c r="U7" s="320"/>
      <c r="V7" s="320"/>
      <c r="W7" s="320"/>
      <c r="X7" s="320"/>
      <c r="Y7" s="320"/>
      <c r="Z7" s="320"/>
      <c r="AA7" s="320"/>
      <c r="AB7" s="320"/>
      <c r="AC7" s="320"/>
    </row>
    <row r="8" spans="1:29" s="317" customFormat="1" ht="17.100000000000001" customHeight="1">
      <c r="A8" s="320" t="s">
        <v>2789</v>
      </c>
      <c r="B8" s="320"/>
      <c r="C8" s="320"/>
      <c r="D8" s="320"/>
      <c r="E8" s="320"/>
      <c r="F8" s="320"/>
      <c r="G8" s="320"/>
      <c r="H8" s="320"/>
      <c r="I8" s="320"/>
      <c r="J8" s="320"/>
      <c r="K8" s="1116"/>
      <c r="L8" s="1116"/>
      <c r="M8" s="1116"/>
      <c r="N8" s="1116"/>
      <c r="O8" s="1116"/>
      <c r="P8" s="1116"/>
      <c r="Q8" s="1116"/>
      <c r="R8" s="1116"/>
      <c r="S8" s="1116"/>
      <c r="T8" s="1116"/>
      <c r="U8" s="1116"/>
      <c r="V8" s="1116"/>
      <c r="W8" s="1116"/>
      <c r="X8" s="1116"/>
      <c r="Y8" s="1116"/>
      <c r="Z8" s="1116"/>
      <c r="AA8" s="1116"/>
      <c r="AB8" s="1116"/>
      <c r="AC8" s="1116"/>
    </row>
    <row r="9" spans="1:29" s="317" customFormat="1" ht="17.100000000000001" customHeight="1">
      <c r="A9" s="320" t="s">
        <v>2737</v>
      </c>
      <c r="B9" s="320"/>
      <c r="C9" s="320"/>
      <c r="D9" s="320"/>
      <c r="E9" s="320"/>
      <c r="F9" s="320"/>
      <c r="G9" s="320"/>
      <c r="H9" s="320"/>
      <c r="I9" s="320"/>
      <c r="J9" s="320"/>
      <c r="K9" s="1118"/>
      <c r="L9" s="1118"/>
      <c r="M9" s="1118"/>
      <c r="N9" s="1118"/>
      <c r="O9" s="1118"/>
      <c r="P9" s="1118"/>
      <c r="Q9" s="1118"/>
      <c r="R9" s="1118"/>
      <c r="S9" s="1118"/>
      <c r="T9" s="1118"/>
      <c r="U9" s="1118"/>
      <c r="V9" s="1118"/>
      <c r="W9" s="1118"/>
      <c r="X9" s="1118"/>
      <c r="Y9" s="1118"/>
      <c r="Z9" s="1118"/>
      <c r="AA9" s="1118"/>
      <c r="AB9" s="1118"/>
      <c r="AC9" s="1118"/>
    </row>
    <row r="10" spans="1:29" s="317" customFormat="1" ht="17.100000000000001" customHeight="1">
      <c r="A10" s="404"/>
      <c r="B10" s="386"/>
      <c r="C10" s="386"/>
      <c r="D10" s="386"/>
      <c r="E10" s="386"/>
      <c r="F10" s="386"/>
      <c r="G10" s="386"/>
      <c r="H10" s="386"/>
      <c r="I10" s="386"/>
      <c r="J10" s="386"/>
      <c r="K10" s="414"/>
      <c r="L10" s="414"/>
      <c r="M10" s="414"/>
      <c r="N10" s="414"/>
      <c r="O10" s="414"/>
      <c r="P10" s="414"/>
      <c r="Q10" s="414"/>
      <c r="R10" s="414"/>
      <c r="S10" s="414"/>
      <c r="T10" s="414"/>
      <c r="U10" s="414"/>
      <c r="V10" s="471"/>
      <c r="W10" s="471"/>
      <c r="X10" s="471"/>
      <c r="Y10" s="471"/>
      <c r="Z10" s="471"/>
      <c r="AA10" s="471"/>
      <c r="AB10" s="471"/>
      <c r="AC10" s="471"/>
    </row>
    <row r="11" spans="1:29" s="317" customFormat="1" ht="17.100000000000001" customHeight="1">
      <c r="A11" s="382" t="s">
        <v>3096</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row>
    <row r="12" spans="1:29" s="317" customFormat="1" ht="17.100000000000001" customHeight="1">
      <c r="A12" s="320" t="s">
        <v>2787</v>
      </c>
      <c r="B12" s="320"/>
      <c r="C12" s="320"/>
      <c r="D12" s="320"/>
      <c r="E12" s="320"/>
      <c r="F12" s="320"/>
      <c r="G12" s="320"/>
      <c r="H12" s="320"/>
      <c r="I12" s="320"/>
      <c r="J12" s="320"/>
      <c r="K12" s="1116"/>
      <c r="L12" s="1116"/>
      <c r="M12" s="1116"/>
      <c r="N12" s="1116"/>
      <c r="O12" s="1116"/>
      <c r="P12" s="1116"/>
      <c r="Q12" s="1116"/>
      <c r="R12" s="1116"/>
      <c r="S12" s="1116"/>
      <c r="T12" s="1116"/>
      <c r="U12" s="1116"/>
      <c r="V12" s="1116"/>
      <c r="W12" s="1116"/>
      <c r="X12" s="1116"/>
      <c r="Y12" s="1116"/>
      <c r="Z12" s="1116"/>
      <c r="AA12" s="1116"/>
      <c r="AB12" s="1116"/>
      <c r="AC12" s="1116"/>
    </row>
    <row r="13" spans="1:29" s="317" customFormat="1" ht="17.100000000000001" customHeight="1">
      <c r="A13" s="320" t="s">
        <v>2799</v>
      </c>
      <c r="B13" s="320"/>
      <c r="C13" s="320"/>
      <c r="D13" s="320"/>
      <c r="E13" s="320"/>
      <c r="F13" s="320"/>
      <c r="G13" s="320"/>
      <c r="H13" s="320"/>
      <c r="I13" s="320"/>
      <c r="J13" s="320"/>
      <c r="K13" s="330" t="s">
        <v>2565</v>
      </c>
      <c r="L13" s="1234"/>
      <c r="M13" s="1234"/>
      <c r="N13" s="1234"/>
      <c r="O13" s="1234"/>
      <c r="P13" s="1234"/>
      <c r="Q13" s="320" t="s">
        <v>2800</v>
      </c>
      <c r="R13" s="391"/>
      <c r="S13" s="1235"/>
      <c r="T13" s="1235"/>
      <c r="U13" s="330" t="s">
        <v>16</v>
      </c>
      <c r="V13" s="1236"/>
      <c r="W13" s="1236"/>
      <c r="X13" s="1236"/>
      <c r="Y13" s="1236"/>
      <c r="Z13" s="1236"/>
      <c r="AA13" s="1236"/>
      <c r="AB13" s="1236"/>
      <c r="AC13" s="320" t="s">
        <v>17</v>
      </c>
    </row>
    <row r="14" spans="1:29" s="317" customFormat="1" ht="17.100000000000001" customHeight="1">
      <c r="A14" s="320"/>
      <c r="B14" s="320"/>
      <c r="C14" s="320"/>
      <c r="D14" s="320"/>
      <c r="E14" s="320"/>
      <c r="F14" s="320"/>
      <c r="G14" s="320"/>
      <c r="H14" s="320"/>
      <c r="I14" s="320"/>
      <c r="J14" s="320"/>
      <c r="K14" s="1113"/>
      <c r="L14" s="1113"/>
      <c r="M14" s="1113"/>
      <c r="N14" s="1113"/>
      <c r="O14" s="1113"/>
      <c r="P14" s="1113"/>
      <c r="Q14" s="1113"/>
      <c r="R14" s="1113"/>
      <c r="S14" s="1113"/>
      <c r="T14" s="1113"/>
      <c r="U14" s="1113"/>
      <c r="V14" s="1113"/>
      <c r="W14" s="1113"/>
      <c r="X14" s="1113"/>
      <c r="Y14" s="1113"/>
      <c r="Z14" s="1113"/>
      <c r="AA14" s="1113"/>
      <c r="AB14" s="1113"/>
      <c r="AC14" s="1113"/>
    </row>
    <row r="15" spans="1:29" s="317" customFormat="1" ht="17.100000000000001" customHeight="1">
      <c r="A15" s="320" t="s">
        <v>2735</v>
      </c>
      <c r="B15" s="320"/>
      <c r="C15" s="320"/>
      <c r="D15" s="320"/>
      <c r="E15" s="320"/>
      <c r="F15" s="320"/>
      <c r="G15" s="320"/>
      <c r="H15" s="320"/>
      <c r="I15" s="320"/>
      <c r="J15" s="320"/>
      <c r="K15" s="1115"/>
      <c r="L15" s="1115"/>
      <c r="M15" s="1115"/>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2789</v>
      </c>
      <c r="B16" s="320"/>
      <c r="C16" s="320"/>
      <c r="D16" s="320"/>
      <c r="E16" s="320"/>
      <c r="F16" s="320"/>
      <c r="G16" s="320"/>
      <c r="H16" s="320"/>
      <c r="I16" s="320"/>
      <c r="J16" s="320"/>
      <c r="K16" s="1116"/>
      <c r="L16" s="1116"/>
      <c r="M16" s="1116"/>
      <c r="N16" s="1116"/>
      <c r="O16" s="1116"/>
      <c r="P16" s="1116"/>
      <c r="Q16" s="1116"/>
      <c r="R16" s="1116"/>
      <c r="S16" s="1116"/>
      <c r="T16" s="1116"/>
      <c r="U16" s="1116"/>
      <c r="V16" s="1116"/>
      <c r="W16" s="1116"/>
      <c r="X16" s="1116"/>
      <c r="Y16" s="1116"/>
      <c r="Z16" s="1116"/>
      <c r="AA16" s="1116"/>
      <c r="AB16" s="1116"/>
      <c r="AC16" s="1116"/>
    </row>
    <row r="17" spans="1:29" s="317" customFormat="1" ht="17.100000000000001" customHeight="1">
      <c r="A17" s="320" t="s">
        <v>2737</v>
      </c>
      <c r="B17" s="320"/>
      <c r="C17" s="320"/>
      <c r="D17" s="320"/>
      <c r="E17" s="320"/>
      <c r="F17" s="320"/>
      <c r="G17" s="320"/>
      <c r="H17" s="320"/>
      <c r="I17" s="320"/>
      <c r="J17" s="320"/>
      <c r="K17" s="1118"/>
      <c r="L17" s="1118"/>
      <c r="M17" s="1118"/>
      <c r="N17" s="1118"/>
      <c r="O17" s="1118"/>
      <c r="P17" s="1118"/>
      <c r="Q17" s="1118"/>
      <c r="R17" s="1118"/>
      <c r="S17" s="1118"/>
      <c r="T17" s="1118"/>
      <c r="U17" s="1118"/>
      <c r="V17" s="1118"/>
      <c r="W17" s="1118"/>
      <c r="X17" s="1118"/>
      <c r="Y17" s="1118"/>
      <c r="Z17" s="1118"/>
      <c r="AA17" s="1118"/>
      <c r="AB17" s="1118"/>
      <c r="AC17" s="1118"/>
    </row>
    <row r="18" spans="1:29" s="317" customFormat="1" ht="17.100000000000001" customHeight="1">
      <c r="A18" s="404"/>
      <c r="B18" s="386"/>
      <c r="C18" s="386"/>
      <c r="D18" s="386"/>
      <c r="E18" s="386"/>
      <c r="F18" s="386"/>
      <c r="G18" s="386"/>
      <c r="H18" s="386"/>
      <c r="I18" s="386"/>
      <c r="J18" s="386"/>
      <c r="K18" s="414"/>
      <c r="L18" s="414"/>
      <c r="M18" s="414"/>
      <c r="N18" s="414"/>
      <c r="O18" s="414"/>
      <c r="P18" s="414"/>
      <c r="Q18" s="414"/>
      <c r="R18" s="414"/>
      <c r="S18" s="414"/>
      <c r="T18" s="414"/>
      <c r="U18" s="414"/>
      <c r="V18" s="471"/>
      <c r="W18" s="471"/>
      <c r="X18" s="471"/>
      <c r="Y18" s="471"/>
      <c r="Z18" s="471"/>
      <c r="AA18" s="471"/>
      <c r="AB18" s="471"/>
      <c r="AC18" s="471"/>
    </row>
    <row r="19" spans="1:29" s="317" customFormat="1" ht="17.100000000000001" customHeight="1">
      <c r="A19" s="382" t="s">
        <v>3097</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row>
    <row r="20" spans="1:29" s="317" customFormat="1" ht="17.100000000000001" customHeight="1">
      <c r="A20" s="320" t="s">
        <v>2787</v>
      </c>
      <c r="B20" s="320"/>
      <c r="C20" s="320"/>
      <c r="D20" s="320"/>
      <c r="E20" s="320"/>
      <c r="F20" s="320"/>
      <c r="G20" s="320"/>
      <c r="H20" s="320"/>
      <c r="I20" s="320"/>
      <c r="J20" s="320"/>
      <c r="K20" s="1116"/>
      <c r="L20" s="1116"/>
      <c r="M20" s="1116"/>
      <c r="N20" s="1116"/>
      <c r="O20" s="1116"/>
      <c r="P20" s="1116"/>
      <c r="Q20" s="1116"/>
      <c r="R20" s="1116"/>
      <c r="S20" s="1116"/>
      <c r="T20" s="1116"/>
      <c r="U20" s="1116"/>
      <c r="V20" s="1116"/>
      <c r="W20" s="1116"/>
      <c r="X20" s="1116"/>
      <c r="Y20" s="1116"/>
      <c r="Z20" s="1116"/>
      <c r="AA20" s="1116"/>
      <c r="AB20" s="1116"/>
      <c r="AC20" s="1116"/>
    </row>
    <row r="21" spans="1:29" s="317" customFormat="1" ht="17.100000000000001" customHeight="1">
      <c r="A21" s="320" t="s">
        <v>2799</v>
      </c>
      <c r="B21" s="320"/>
      <c r="C21" s="320"/>
      <c r="D21" s="320"/>
      <c r="E21" s="320"/>
      <c r="F21" s="320"/>
      <c r="G21" s="320"/>
      <c r="H21" s="320"/>
      <c r="I21" s="320"/>
      <c r="J21" s="320"/>
      <c r="K21" s="330" t="s">
        <v>2565</v>
      </c>
      <c r="L21" s="1234"/>
      <c r="M21" s="1234"/>
      <c r="N21" s="1234"/>
      <c r="O21" s="1234"/>
      <c r="P21" s="1234"/>
      <c r="Q21" s="320" t="s">
        <v>2800</v>
      </c>
      <c r="R21" s="391"/>
      <c r="S21" s="1235"/>
      <c r="T21" s="1235"/>
      <c r="U21" s="330" t="s">
        <v>16</v>
      </c>
      <c r="V21" s="1236"/>
      <c r="W21" s="1236"/>
      <c r="X21" s="1236"/>
      <c r="Y21" s="1236"/>
      <c r="Z21" s="1236"/>
      <c r="AA21" s="1236"/>
      <c r="AB21" s="1236"/>
      <c r="AC21" s="320" t="s">
        <v>17</v>
      </c>
    </row>
    <row r="22" spans="1:29" s="317" customFormat="1" ht="17.100000000000001" customHeight="1">
      <c r="A22" s="320"/>
      <c r="B22" s="320"/>
      <c r="C22" s="320"/>
      <c r="D22" s="320"/>
      <c r="E22" s="320"/>
      <c r="F22" s="320"/>
      <c r="G22" s="320"/>
      <c r="H22" s="320"/>
      <c r="I22" s="320"/>
      <c r="J22" s="320"/>
      <c r="K22" s="1113"/>
      <c r="L22" s="1113"/>
      <c r="M22" s="1113"/>
      <c r="N22" s="1113"/>
      <c r="O22" s="1113"/>
      <c r="P22" s="1113"/>
      <c r="Q22" s="1113"/>
      <c r="R22" s="1113"/>
      <c r="S22" s="1113"/>
      <c r="T22" s="1113"/>
      <c r="U22" s="1113"/>
      <c r="V22" s="1113"/>
      <c r="W22" s="1113"/>
      <c r="X22" s="1113"/>
      <c r="Y22" s="1113"/>
      <c r="Z22" s="1113"/>
      <c r="AA22" s="1113"/>
      <c r="AB22" s="1113"/>
      <c r="AC22" s="1113"/>
    </row>
    <row r="23" spans="1:29" s="317" customFormat="1" ht="17.100000000000001" customHeight="1">
      <c r="A23" s="320" t="s">
        <v>2735</v>
      </c>
      <c r="B23" s="320"/>
      <c r="C23" s="320"/>
      <c r="D23" s="320"/>
      <c r="E23" s="320"/>
      <c r="F23" s="320"/>
      <c r="G23" s="320"/>
      <c r="H23" s="320"/>
      <c r="I23" s="320"/>
      <c r="J23" s="320"/>
      <c r="K23" s="1115"/>
      <c r="L23" s="1115"/>
      <c r="M23" s="1115"/>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2789</v>
      </c>
      <c r="B24" s="320"/>
      <c r="C24" s="320"/>
      <c r="D24" s="320"/>
      <c r="E24" s="320"/>
      <c r="F24" s="320"/>
      <c r="G24" s="320"/>
      <c r="H24" s="320"/>
      <c r="I24" s="320"/>
      <c r="J24" s="320"/>
      <c r="K24" s="1116"/>
      <c r="L24" s="1116"/>
      <c r="M24" s="1116"/>
      <c r="N24" s="1116"/>
      <c r="O24" s="1116"/>
      <c r="P24" s="1116"/>
      <c r="Q24" s="1116"/>
      <c r="R24" s="1116"/>
      <c r="S24" s="1116"/>
      <c r="T24" s="1116"/>
      <c r="U24" s="1116"/>
      <c r="V24" s="1116"/>
      <c r="W24" s="1116"/>
      <c r="X24" s="1116"/>
      <c r="Y24" s="1116"/>
      <c r="Z24" s="1116"/>
      <c r="AA24" s="1116"/>
      <c r="AB24" s="1116"/>
      <c r="AC24" s="1116"/>
    </row>
    <row r="25" spans="1:29" s="317" customFormat="1" ht="17.100000000000001" customHeight="1">
      <c r="A25" s="320" t="s">
        <v>2737</v>
      </c>
      <c r="B25" s="320"/>
      <c r="C25" s="320"/>
      <c r="D25" s="320"/>
      <c r="E25" s="320"/>
      <c r="F25" s="320"/>
      <c r="G25" s="320"/>
      <c r="H25" s="320"/>
      <c r="I25" s="320"/>
      <c r="J25" s="320"/>
      <c r="K25" s="1118"/>
      <c r="L25" s="1118"/>
      <c r="M25" s="1118"/>
      <c r="N25" s="1118"/>
      <c r="O25" s="1118"/>
      <c r="P25" s="1118"/>
      <c r="Q25" s="1118"/>
      <c r="R25" s="1118"/>
      <c r="S25" s="1118"/>
      <c r="T25" s="1118"/>
      <c r="U25" s="1118"/>
      <c r="V25" s="1118"/>
      <c r="W25" s="1118"/>
      <c r="X25" s="1118"/>
      <c r="Y25" s="1118"/>
      <c r="Z25" s="1118"/>
      <c r="AA25" s="1118"/>
      <c r="AB25" s="1118"/>
      <c r="AC25" s="1118"/>
    </row>
    <row r="26" spans="1:29" s="317" customFormat="1" ht="17.100000000000001" customHeight="1">
      <c r="A26" s="404"/>
      <c r="B26" s="386"/>
      <c r="C26" s="386"/>
      <c r="D26" s="386"/>
      <c r="E26" s="386"/>
      <c r="F26" s="386"/>
      <c r="G26" s="386"/>
      <c r="H26" s="386"/>
      <c r="I26" s="386"/>
      <c r="J26" s="386"/>
      <c r="K26" s="414"/>
      <c r="L26" s="414"/>
      <c r="M26" s="414"/>
      <c r="N26" s="414"/>
      <c r="O26" s="414"/>
      <c r="P26" s="414"/>
      <c r="Q26" s="414"/>
      <c r="R26" s="414"/>
      <c r="S26" s="414"/>
      <c r="T26" s="414"/>
      <c r="U26" s="414"/>
      <c r="V26" s="471"/>
      <c r="W26" s="471"/>
      <c r="X26" s="471"/>
      <c r="Y26" s="471"/>
      <c r="Z26" s="471"/>
      <c r="AA26" s="471"/>
      <c r="AB26" s="471"/>
      <c r="AC26" s="471"/>
    </row>
    <row r="27" spans="1:29" s="317" customFormat="1" ht="17.100000000000001" customHeight="1">
      <c r="A27" s="382" t="s">
        <v>3098</v>
      </c>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row>
    <row r="28" spans="1:29" s="317" customFormat="1" ht="17.100000000000001" customHeight="1">
      <c r="A28" s="320" t="s">
        <v>2787</v>
      </c>
      <c r="B28" s="320"/>
      <c r="C28" s="320"/>
      <c r="D28" s="320"/>
      <c r="E28" s="320"/>
      <c r="F28" s="320"/>
      <c r="G28" s="320"/>
      <c r="H28" s="320"/>
      <c r="I28" s="320"/>
      <c r="J28" s="320"/>
      <c r="K28" s="1116"/>
      <c r="L28" s="1116"/>
      <c r="M28" s="1116"/>
      <c r="N28" s="1116"/>
      <c r="O28" s="1116"/>
      <c r="P28" s="1116"/>
      <c r="Q28" s="1116"/>
      <c r="R28" s="1116"/>
      <c r="S28" s="1116"/>
      <c r="T28" s="1116"/>
      <c r="U28" s="1116"/>
      <c r="V28" s="1116"/>
      <c r="W28" s="1116"/>
      <c r="X28" s="1116"/>
      <c r="Y28" s="1116"/>
      <c r="Z28" s="1116"/>
      <c r="AA28" s="1116"/>
      <c r="AB28" s="1116"/>
      <c r="AC28" s="1116"/>
    </row>
    <row r="29" spans="1:29" s="317" customFormat="1" ht="17.100000000000001" customHeight="1">
      <c r="A29" s="320" t="s">
        <v>2799</v>
      </c>
      <c r="B29" s="320"/>
      <c r="C29" s="320"/>
      <c r="D29" s="320"/>
      <c r="E29" s="320"/>
      <c r="F29" s="320"/>
      <c r="G29" s="320"/>
      <c r="H29" s="320"/>
      <c r="I29" s="320"/>
      <c r="J29" s="320"/>
      <c r="K29" s="330" t="s">
        <v>2565</v>
      </c>
      <c r="L29" s="1234"/>
      <c r="M29" s="1234"/>
      <c r="N29" s="1234"/>
      <c r="O29" s="1234"/>
      <c r="P29" s="1234"/>
      <c r="Q29" s="320" t="s">
        <v>2800</v>
      </c>
      <c r="R29" s="391"/>
      <c r="S29" s="1235"/>
      <c r="T29" s="1235"/>
      <c r="U29" s="330" t="s">
        <v>16</v>
      </c>
      <c r="V29" s="1236"/>
      <c r="W29" s="1236"/>
      <c r="X29" s="1236"/>
      <c r="Y29" s="1236"/>
      <c r="Z29" s="1236"/>
      <c r="AA29" s="1236"/>
      <c r="AB29" s="1236"/>
      <c r="AC29" s="320" t="s">
        <v>17</v>
      </c>
    </row>
    <row r="30" spans="1:29" s="317" customFormat="1" ht="17.100000000000001" customHeight="1">
      <c r="A30" s="320"/>
      <c r="B30" s="320"/>
      <c r="C30" s="320"/>
      <c r="D30" s="320"/>
      <c r="E30" s="320"/>
      <c r="F30" s="320"/>
      <c r="G30" s="320"/>
      <c r="H30" s="320"/>
      <c r="I30" s="320"/>
      <c r="J30" s="320"/>
      <c r="K30" s="1113"/>
      <c r="L30" s="1113"/>
      <c r="M30" s="1113"/>
      <c r="N30" s="1113"/>
      <c r="O30" s="1113"/>
      <c r="P30" s="1113"/>
      <c r="Q30" s="1113"/>
      <c r="R30" s="1113"/>
      <c r="S30" s="1113"/>
      <c r="T30" s="1113"/>
      <c r="U30" s="1113"/>
      <c r="V30" s="1113"/>
      <c r="W30" s="1113"/>
      <c r="X30" s="1113"/>
      <c r="Y30" s="1113"/>
      <c r="Z30" s="1113"/>
      <c r="AA30" s="1113"/>
      <c r="AB30" s="1113"/>
      <c r="AC30" s="1113"/>
    </row>
    <row r="31" spans="1:29" s="317" customFormat="1" ht="17.100000000000001" customHeight="1">
      <c r="A31" s="320" t="s">
        <v>2735</v>
      </c>
      <c r="B31" s="320"/>
      <c r="C31" s="320"/>
      <c r="D31" s="320"/>
      <c r="E31" s="320"/>
      <c r="F31" s="320"/>
      <c r="G31" s="320"/>
      <c r="H31" s="320"/>
      <c r="I31" s="320"/>
      <c r="J31" s="320"/>
      <c r="K31" s="1115"/>
      <c r="L31" s="1115"/>
      <c r="M31" s="1115"/>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2789</v>
      </c>
      <c r="B32" s="320"/>
      <c r="C32" s="320"/>
      <c r="D32" s="320"/>
      <c r="E32" s="320"/>
      <c r="F32" s="320"/>
      <c r="G32" s="320"/>
      <c r="H32" s="320"/>
      <c r="I32" s="320"/>
      <c r="J32" s="320"/>
      <c r="K32" s="1116"/>
      <c r="L32" s="1116"/>
      <c r="M32" s="1116"/>
      <c r="N32" s="1116"/>
      <c r="O32" s="1116"/>
      <c r="P32" s="1116"/>
      <c r="Q32" s="1116"/>
      <c r="R32" s="1116"/>
      <c r="S32" s="1116"/>
      <c r="T32" s="1116"/>
      <c r="U32" s="1116"/>
      <c r="V32" s="1116"/>
      <c r="W32" s="1116"/>
      <c r="X32" s="1116"/>
      <c r="Y32" s="1116"/>
      <c r="Z32" s="1116"/>
      <c r="AA32" s="1116"/>
      <c r="AB32" s="1116"/>
      <c r="AC32" s="1116"/>
    </row>
    <row r="33" spans="1:32" s="317" customFormat="1" ht="17.100000000000001" customHeight="1">
      <c r="A33" s="320" t="s">
        <v>2737</v>
      </c>
      <c r="B33" s="320"/>
      <c r="C33" s="320"/>
      <c r="D33" s="320"/>
      <c r="E33" s="320"/>
      <c r="F33" s="320"/>
      <c r="G33" s="320"/>
      <c r="H33" s="320"/>
      <c r="I33" s="320"/>
      <c r="J33" s="320"/>
      <c r="K33" s="1118"/>
      <c r="L33" s="1118"/>
      <c r="M33" s="1118"/>
      <c r="N33" s="1118"/>
      <c r="O33" s="1118"/>
      <c r="P33" s="1118"/>
      <c r="Q33" s="1118"/>
      <c r="R33" s="1118"/>
      <c r="S33" s="1118"/>
      <c r="T33" s="1118"/>
      <c r="U33" s="1118"/>
      <c r="V33" s="1118"/>
      <c r="W33" s="1118"/>
      <c r="X33" s="1118"/>
      <c r="Y33" s="1118"/>
      <c r="Z33" s="1118"/>
      <c r="AA33" s="1118"/>
      <c r="AB33" s="1118"/>
      <c r="AC33" s="1118"/>
    </row>
    <row r="34" spans="1:32" s="317" customFormat="1" ht="17.100000000000001" customHeight="1">
      <c r="A34" s="404"/>
      <c r="B34" s="386"/>
      <c r="C34" s="386"/>
      <c r="D34" s="386"/>
      <c r="E34" s="386"/>
      <c r="F34" s="386"/>
      <c r="G34" s="386"/>
      <c r="H34" s="386"/>
      <c r="I34" s="386"/>
      <c r="J34" s="386"/>
      <c r="K34" s="414"/>
      <c r="L34" s="414"/>
      <c r="M34" s="414"/>
      <c r="N34" s="414"/>
      <c r="O34" s="414"/>
      <c r="P34" s="414"/>
      <c r="Q34" s="414"/>
      <c r="R34" s="414"/>
      <c r="S34" s="414"/>
      <c r="T34" s="414"/>
      <c r="U34" s="414"/>
      <c r="V34" s="471"/>
      <c r="W34" s="471"/>
      <c r="X34" s="471"/>
      <c r="Y34" s="471"/>
      <c r="Z34" s="471"/>
      <c r="AA34" s="471"/>
      <c r="AB34" s="471"/>
      <c r="AC34" s="471"/>
    </row>
    <row r="35" spans="1:32" s="317" customFormat="1" ht="17.100000000000001" customHeight="1">
      <c r="A35" s="382" t="s">
        <v>3099</v>
      </c>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32" s="317" customFormat="1" ht="17.100000000000001" customHeight="1">
      <c r="A36" s="320" t="s">
        <v>2787</v>
      </c>
      <c r="B36" s="320"/>
      <c r="C36" s="320"/>
      <c r="D36" s="320"/>
      <c r="E36" s="320"/>
      <c r="F36" s="320"/>
      <c r="G36" s="320"/>
      <c r="H36" s="320"/>
      <c r="I36" s="320"/>
      <c r="J36" s="320"/>
      <c r="K36" s="1116"/>
      <c r="L36" s="1116"/>
      <c r="M36" s="1116"/>
      <c r="N36" s="1116"/>
      <c r="O36" s="1116"/>
      <c r="P36" s="1116"/>
      <c r="Q36" s="1116"/>
      <c r="R36" s="1116"/>
      <c r="S36" s="1116"/>
      <c r="T36" s="1116"/>
      <c r="U36" s="1116"/>
      <c r="V36" s="1116"/>
      <c r="W36" s="1116"/>
      <c r="X36" s="1116"/>
      <c r="Y36" s="1116"/>
      <c r="Z36" s="1116"/>
      <c r="AA36" s="1116"/>
      <c r="AB36" s="1116"/>
      <c r="AC36" s="1116"/>
    </row>
    <row r="37" spans="1:32" s="317" customFormat="1" ht="17.100000000000001" customHeight="1">
      <c r="A37" s="320" t="s">
        <v>2799</v>
      </c>
      <c r="B37" s="320"/>
      <c r="C37" s="320"/>
      <c r="D37" s="320"/>
      <c r="E37" s="320"/>
      <c r="F37" s="320"/>
      <c r="G37" s="320"/>
      <c r="H37" s="320"/>
      <c r="I37" s="320"/>
      <c r="J37" s="320"/>
      <c r="K37" s="330" t="s">
        <v>2565</v>
      </c>
      <c r="L37" s="1234"/>
      <c r="M37" s="1234"/>
      <c r="N37" s="1234"/>
      <c r="O37" s="1234"/>
      <c r="P37" s="1234"/>
      <c r="Q37" s="320" t="s">
        <v>2800</v>
      </c>
      <c r="R37" s="391"/>
      <c r="S37" s="1235"/>
      <c r="T37" s="1235"/>
      <c r="U37" s="330" t="s">
        <v>16</v>
      </c>
      <c r="V37" s="1236"/>
      <c r="W37" s="1236"/>
      <c r="X37" s="1236"/>
      <c r="Y37" s="1236"/>
      <c r="Z37" s="1236"/>
      <c r="AA37" s="1236"/>
      <c r="AB37" s="1236"/>
      <c r="AC37" s="320" t="s">
        <v>17</v>
      </c>
    </row>
    <row r="38" spans="1:32" s="317" customFormat="1" ht="17.100000000000001" customHeight="1">
      <c r="A38" s="320"/>
      <c r="B38" s="320"/>
      <c r="C38" s="320"/>
      <c r="D38" s="320"/>
      <c r="E38" s="320"/>
      <c r="F38" s="320"/>
      <c r="G38" s="320"/>
      <c r="H38" s="320"/>
      <c r="I38" s="320"/>
      <c r="J38" s="320"/>
      <c r="K38" s="1113"/>
      <c r="L38" s="1113"/>
      <c r="M38" s="1113"/>
      <c r="N38" s="1113"/>
      <c r="O38" s="1113"/>
      <c r="P38" s="1113"/>
      <c r="Q38" s="1113"/>
      <c r="R38" s="1113"/>
      <c r="S38" s="1113"/>
      <c r="T38" s="1113"/>
      <c r="U38" s="1113"/>
      <c r="V38" s="1113"/>
      <c r="W38" s="1113"/>
      <c r="X38" s="1113"/>
      <c r="Y38" s="1113"/>
      <c r="Z38" s="1113"/>
      <c r="AA38" s="1113"/>
      <c r="AB38" s="1113"/>
      <c r="AC38" s="1113"/>
    </row>
    <row r="39" spans="1:32" s="317" customFormat="1" ht="17.100000000000001" customHeight="1">
      <c r="A39" s="320" t="s">
        <v>2735</v>
      </c>
      <c r="B39" s="320"/>
      <c r="C39" s="320"/>
      <c r="D39" s="320"/>
      <c r="E39" s="320"/>
      <c r="F39" s="320"/>
      <c r="G39" s="320"/>
      <c r="H39" s="320"/>
      <c r="I39" s="320"/>
      <c r="J39" s="320"/>
      <c r="K39" s="1115"/>
      <c r="L39" s="1115"/>
      <c r="M39" s="1115"/>
      <c r="N39" s="322"/>
      <c r="O39" s="322"/>
      <c r="P39" s="322"/>
      <c r="Q39" s="322"/>
      <c r="R39" s="320"/>
      <c r="S39" s="320"/>
      <c r="T39" s="320"/>
      <c r="U39" s="320"/>
      <c r="V39" s="320"/>
      <c r="W39" s="320"/>
      <c r="X39" s="320"/>
      <c r="Y39" s="320"/>
      <c r="Z39" s="320"/>
      <c r="AA39" s="320"/>
      <c r="AB39" s="320"/>
      <c r="AC39" s="320"/>
    </row>
    <row r="40" spans="1:32" ht="16.5" customHeight="1">
      <c r="A40" s="320" t="s">
        <v>2789</v>
      </c>
      <c r="B40" s="320"/>
      <c r="C40" s="320"/>
      <c r="D40" s="320"/>
      <c r="E40" s="320"/>
      <c r="F40" s="320"/>
      <c r="G40" s="320"/>
      <c r="H40" s="320"/>
      <c r="I40" s="320"/>
      <c r="J40" s="320"/>
      <c r="K40" s="1116"/>
      <c r="L40" s="1116"/>
      <c r="M40" s="1116"/>
      <c r="N40" s="1116"/>
      <c r="O40" s="1116"/>
      <c r="P40" s="1116"/>
      <c r="Q40" s="1116"/>
      <c r="R40" s="1116"/>
      <c r="S40" s="1116"/>
      <c r="T40" s="1116"/>
      <c r="U40" s="1116"/>
      <c r="V40" s="1116"/>
      <c r="W40" s="1116"/>
      <c r="X40" s="1116"/>
      <c r="Y40" s="1116"/>
      <c r="Z40" s="1116"/>
      <c r="AA40" s="1116"/>
      <c r="AB40" s="1116"/>
      <c r="AC40" s="1116"/>
    </row>
    <row r="41" spans="1:32" ht="16.5" customHeight="1">
      <c r="A41" s="320" t="s">
        <v>2737</v>
      </c>
      <c r="B41" s="320"/>
      <c r="C41" s="320"/>
      <c r="D41" s="320"/>
      <c r="E41" s="320"/>
      <c r="F41" s="320"/>
      <c r="G41" s="320"/>
      <c r="H41" s="320"/>
      <c r="I41" s="320"/>
      <c r="J41" s="320"/>
      <c r="K41" s="1118"/>
      <c r="L41" s="1118"/>
      <c r="M41" s="1118"/>
      <c r="N41" s="1118"/>
      <c r="O41" s="1118"/>
      <c r="P41" s="1118"/>
      <c r="Q41" s="1118"/>
      <c r="R41" s="1118"/>
      <c r="S41" s="1118"/>
      <c r="T41" s="1118"/>
      <c r="U41" s="1118"/>
      <c r="V41" s="1118"/>
      <c r="W41" s="1118"/>
      <c r="X41" s="1118"/>
      <c r="Y41" s="1118"/>
      <c r="Z41" s="1118"/>
      <c r="AA41" s="1118"/>
      <c r="AB41" s="1118"/>
      <c r="AC41" s="1118"/>
    </row>
    <row r="42" spans="1:32" ht="16.5" customHeight="1">
      <c r="A42" s="404"/>
      <c r="B42" s="472"/>
      <c r="C42" s="472"/>
      <c r="D42" s="472"/>
      <c r="E42" s="472"/>
      <c r="F42" s="472"/>
      <c r="G42" s="472"/>
      <c r="H42" s="472"/>
      <c r="I42" s="386"/>
      <c r="J42" s="386"/>
      <c r="K42" s="414"/>
      <c r="L42" s="414"/>
      <c r="M42" s="414"/>
      <c r="N42" s="414"/>
      <c r="O42" s="414"/>
      <c r="P42" s="414"/>
      <c r="Q42" s="414"/>
      <c r="R42" s="414"/>
      <c r="S42" s="414"/>
      <c r="T42" s="414"/>
      <c r="U42" s="414"/>
      <c r="V42" s="471"/>
      <c r="W42" s="471"/>
      <c r="X42" s="471"/>
      <c r="Y42" s="471"/>
      <c r="Z42" s="473"/>
      <c r="AA42" s="473"/>
      <c r="AB42" s="473"/>
      <c r="AC42" s="473"/>
      <c r="AD42" s="389"/>
      <c r="AE42" s="389"/>
      <c r="AF42" s="389"/>
    </row>
    <row r="43" spans="1:32" ht="13.5">
      <c r="B43" s="389"/>
      <c r="C43" s="389"/>
      <c r="D43" s="389"/>
      <c r="E43" s="389"/>
      <c r="F43" s="389"/>
      <c r="G43" s="389"/>
      <c r="H43" s="389"/>
      <c r="Z43" s="389"/>
      <c r="AA43" s="389"/>
      <c r="AB43" s="389"/>
      <c r="AC43" s="389"/>
      <c r="AD43" s="389"/>
      <c r="AE43" s="389"/>
      <c r="AF43" s="389"/>
    </row>
    <row r="44" spans="1:32" ht="13.5">
      <c r="B44" s="389"/>
      <c r="C44" s="389"/>
      <c r="D44" s="389"/>
      <c r="E44" s="389"/>
      <c r="F44" s="389"/>
      <c r="G44" s="389"/>
      <c r="H44" s="389"/>
      <c r="Z44" s="389"/>
      <c r="AA44" s="389"/>
      <c r="AB44" s="389"/>
      <c r="AC44" s="389"/>
      <c r="AD44" s="389"/>
      <c r="AE44" s="389"/>
      <c r="AF44" s="389"/>
    </row>
    <row r="84" spans="29:29">
      <c r="AC84" s="333" t="s">
        <v>2588</v>
      </c>
    </row>
    <row r="85" spans="29:29">
      <c r="AC85" s="333" t="s">
        <v>2591</v>
      </c>
    </row>
    <row r="86" spans="29:29">
      <c r="AC86" s="333" t="s">
        <v>2594</v>
      </c>
    </row>
    <row r="87" spans="29:29">
      <c r="AC87" s="333" t="s">
        <v>2597</v>
      </c>
    </row>
    <row r="88" spans="29:29">
      <c r="AC88" s="333" t="s">
        <v>2600</v>
      </c>
    </row>
    <row r="89" spans="29:29">
      <c r="AC89" s="333" t="s">
        <v>2603</v>
      </c>
    </row>
    <row r="90" spans="29:29">
      <c r="AC90" s="333" t="s">
        <v>2606</v>
      </c>
    </row>
    <row r="91" spans="29:29">
      <c r="AC91" s="333" t="s">
        <v>2609</v>
      </c>
    </row>
    <row r="92" spans="29:29">
      <c r="AC92" s="333" t="s">
        <v>2612</v>
      </c>
    </row>
    <row r="93" spans="29:29">
      <c r="AC93" s="333" t="s">
        <v>2615</v>
      </c>
    </row>
    <row r="94" spans="29:29">
      <c r="AC94" s="333" t="s">
        <v>2618</v>
      </c>
    </row>
    <row r="95" spans="29:29">
      <c r="AC95" s="333" t="s">
        <v>2621</v>
      </c>
    </row>
    <row r="96" spans="29:29">
      <c r="AC96" s="333" t="s">
        <v>2624</v>
      </c>
    </row>
    <row r="97" spans="29:29">
      <c r="AC97" s="333" t="s">
        <v>2627</v>
      </c>
    </row>
    <row r="98" spans="29:29">
      <c r="AC98" s="333" t="s">
        <v>2630</v>
      </c>
    </row>
    <row r="99" spans="29:29">
      <c r="AC99" s="333" t="s">
        <v>2633</v>
      </c>
    </row>
    <row r="100" spans="29:29">
      <c r="AC100" s="333" t="s">
        <v>2636</v>
      </c>
    </row>
    <row r="101" spans="29:29">
      <c r="AC101" s="333" t="s">
        <v>2639</v>
      </c>
    </row>
    <row r="102" spans="29:29">
      <c r="AC102" s="333" t="s">
        <v>2641</v>
      </c>
    </row>
    <row r="103" spans="29:29">
      <c r="AC103" s="333" t="s">
        <v>2643</v>
      </c>
    </row>
    <row r="104" spans="29:29">
      <c r="AC104" s="333" t="s">
        <v>2645</v>
      </c>
    </row>
    <row r="105" spans="29:29">
      <c r="AC105" s="333" t="s">
        <v>2647</v>
      </c>
    </row>
    <row r="106" spans="29:29">
      <c r="AC106" s="333" t="s">
        <v>2649</v>
      </c>
    </row>
    <row r="107" spans="29:29">
      <c r="AC107" s="333" t="s">
        <v>2651</v>
      </c>
    </row>
    <row r="108" spans="29:29">
      <c r="AC108" s="333" t="s">
        <v>2653</v>
      </c>
    </row>
    <row r="109" spans="29:29">
      <c r="AC109" s="333" t="s">
        <v>2655</v>
      </c>
    </row>
    <row r="110" spans="29:29">
      <c r="AC110" s="333" t="s">
        <v>2657</v>
      </c>
    </row>
    <row r="111" spans="29:29">
      <c r="AC111" s="333" t="s">
        <v>2659</v>
      </c>
    </row>
    <row r="112" spans="29:29">
      <c r="AC112" s="333" t="s">
        <v>2661</v>
      </c>
    </row>
    <row r="113" spans="29:29">
      <c r="AC113" s="333" t="s">
        <v>2663</v>
      </c>
    </row>
    <row r="114" spans="29:29">
      <c r="AC114" s="333" t="s">
        <v>2665</v>
      </c>
    </row>
    <row r="115" spans="29:29">
      <c r="AC115" s="333" t="s">
        <v>2667</v>
      </c>
    </row>
    <row r="116" spans="29:29">
      <c r="AC116" s="333" t="s">
        <v>2669</v>
      </c>
    </row>
    <row r="117" spans="29:29">
      <c r="AC117" s="333" t="s">
        <v>2671</v>
      </c>
    </row>
    <row r="118" spans="29:29">
      <c r="AC118" s="333" t="s">
        <v>2673</v>
      </c>
    </row>
    <row r="119" spans="29:29">
      <c r="AC119" s="333" t="s">
        <v>2675</v>
      </c>
    </row>
    <row r="120" spans="29:29">
      <c r="AC120" s="333" t="s">
        <v>2677</v>
      </c>
    </row>
    <row r="121" spans="29:29">
      <c r="AC121" s="333" t="s">
        <v>2679</v>
      </c>
    </row>
    <row r="122" spans="29:29">
      <c r="AC122" s="333" t="s">
        <v>2681</v>
      </c>
    </row>
    <row r="123" spans="29:29">
      <c r="AC123" s="333" t="s">
        <v>2683</v>
      </c>
    </row>
    <row r="124" spans="29:29">
      <c r="AC124" s="333" t="s">
        <v>2685</v>
      </c>
    </row>
    <row r="125" spans="29:29">
      <c r="AC125" s="333" t="s">
        <v>2687</v>
      </c>
    </row>
    <row r="126" spans="29:29">
      <c r="AC126" s="333" t="s">
        <v>2689</v>
      </c>
    </row>
    <row r="127" spans="29:29">
      <c r="AC127" s="333" t="s">
        <v>2691</v>
      </c>
    </row>
    <row r="128" spans="29:29">
      <c r="AC128" s="333" t="s">
        <v>2693</v>
      </c>
    </row>
    <row r="129" spans="29:29">
      <c r="AC129" s="333" t="s">
        <v>2695</v>
      </c>
    </row>
    <row r="130" spans="29:29">
      <c r="AC130" s="333" t="s">
        <v>2697</v>
      </c>
    </row>
    <row r="131" spans="29:29">
      <c r="AC131" s="333" t="s">
        <v>2699</v>
      </c>
    </row>
  </sheetData>
  <mergeCells count="42">
    <mergeCell ref="L13:P13"/>
    <mergeCell ref="S13:T13"/>
    <mergeCell ref="V13:AB13"/>
    <mergeCell ref="A1:AC1"/>
    <mergeCell ref="A2:AC2"/>
    <mergeCell ref="K4:AC4"/>
    <mergeCell ref="L5:P5"/>
    <mergeCell ref="S5:T5"/>
    <mergeCell ref="V5:AB5"/>
    <mergeCell ref="K6:AC6"/>
    <mergeCell ref="K7:M7"/>
    <mergeCell ref="K8:AC8"/>
    <mergeCell ref="K9:AC9"/>
    <mergeCell ref="K12:AC12"/>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K38:AC38"/>
    <mergeCell ref="K39:M39"/>
    <mergeCell ref="K40:AC40"/>
    <mergeCell ref="K41:AC41"/>
    <mergeCell ref="K30:AC30"/>
    <mergeCell ref="K31:M31"/>
    <mergeCell ref="K32:AC32"/>
    <mergeCell ref="K33:AC33"/>
    <mergeCell ref="K36:AC36"/>
    <mergeCell ref="L37:P37"/>
    <mergeCell ref="S37:T37"/>
    <mergeCell ref="V37:AB37"/>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8"/>
  <sheetViews>
    <sheetView view="pageBreakPreview" zoomScale="85" zoomScaleNormal="100" zoomScaleSheetLayoutView="85" workbookViewId="0">
      <selection activeCell="C85" sqref="C85"/>
    </sheetView>
  </sheetViews>
  <sheetFormatPr defaultRowHeight="13.5"/>
  <cols>
    <col min="1" max="1" width="2.5" style="390" customWidth="1"/>
    <col min="2" max="2" width="5.5" style="474" bestFit="1" customWidth="1"/>
    <col min="3" max="3" width="135.75" style="475" customWidth="1"/>
    <col min="4" max="256" width="9" style="390"/>
    <col min="257" max="257" width="2.5" style="390" customWidth="1"/>
    <col min="258" max="258" width="5.5" style="390" bestFit="1" customWidth="1"/>
    <col min="259" max="259" width="135.75" style="390" customWidth="1"/>
    <col min="260" max="512" width="9" style="390"/>
    <col min="513" max="513" width="2.5" style="390" customWidth="1"/>
    <col min="514" max="514" width="5.5" style="390" bestFit="1" customWidth="1"/>
    <col min="515" max="515" width="135.75" style="390" customWidth="1"/>
    <col min="516" max="768" width="9" style="390"/>
    <col min="769" max="769" width="2.5" style="390" customWidth="1"/>
    <col min="770" max="770" width="5.5" style="390" bestFit="1" customWidth="1"/>
    <col min="771" max="771" width="135.75" style="390" customWidth="1"/>
    <col min="772" max="1024" width="9" style="390"/>
    <col min="1025" max="1025" width="2.5" style="390" customWidth="1"/>
    <col min="1026" max="1026" width="5.5" style="390" bestFit="1" customWidth="1"/>
    <col min="1027" max="1027" width="135.75" style="390" customWidth="1"/>
    <col min="1028" max="1280" width="9" style="390"/>
    <col min="1281" max="1281" width="2.5" style="390" customWidth="1"/>
    <col min="1282" max="1282" width="5.5" style="390" bestFit="1" customWidth="1"/>
    <col min="1283" max="1283" width="135.75" style="390" customWidth="1"/>
    <col min="1284" max="1536" width="9" style="390"/>
    <col min="1537" max="1537" width="2.5" style="390" customWidth="1"/>
    <col min="1538" max="1538" width="5.5" style="390" bestFit="1" customWidth="1"/>
    <col min="1539" max="1539" width="135.75" style="390" customWidth="1"/>
    <col min="1540" max="1792" width="9" style="390"/>
    <col min="1793" max="1793" width="2.5" style="390" customWidth="1"/>
    <col min="1794" max="1794" width="5.5" style="390" bestFit="1" customWidth="1"/>
    <col min="1795" max="1795" width="135.75" style="390" customWidth="1"/>
    <col min="1796" max="2048" width="9" style="390"/>
    <col min="2049" max="2049" width="2.5" style="390" customWidth="1"/>
    <col min="2050" max="2050" width="5.5" style="390" bestFit="1" customWidth="1"/>
    <col min="2051" max="2051" width="135.75" style="390" customWidth="1"/>
    <col min="2052" max="2304" width="9" style="390"/>
    <col min="2305" max="2305" width="2.5" style="390" customWidth="1"/>
    <col min="2306" max="2306" width="5.5" style="390" bestFit="1" customWidth="1"/>
    <col min="2307" max="2307" width="135.75" style="390" customWidth="1"/>
    <col min="2308" max="2560" width="9" style="390"/>
    <col min="2561" max="2561" width="2.5" style="390" customWidth="1"/>
    <col min="2562" max="2562" width="5.5" style="390" bestFit="1" customWidth="1"/>
    <col min="2563" max="2563" width="135.75" style="390" customWidth="1"/>
    <col min="2564" max="2816" width="9" style="390"/>
    <col min="2817" max="2817" width="2.5" style="390" customWidth="1"/>
    <col min="2818" max="2818" width="5.5" style="390" bestFit="1" customWidth="1"/>
    <col min="2819" max="2819" width="135.75" style="390" customWidth="1"/>
    <col min="2820" max="3072" width="9" style="390"/>
    <col min="3073" max="3073" width="2.5" style="390" customWidth="1"/>
    <col min="3074" max="3074" width="5.5" style="390" bestFit="1" customWidth="1"/>
    <col min="3075" max="3075" width="135.75" style="390" customWidth="1"/>
    <col min="3076" max="3328" width="9" style="390"/>
    <col min="3329" max="3329" width="2.5" style="390" customWidth="1"/>
    <col min="3330" max="3330" width="5.5" style="390" bestFit="1" customWidth="1"/>
    <col min="3331" max="3331" width="135.75" style="390" customWidth="1"/>
    <col min="3332" max="3584" width="9" style="390"/>
    <col min="3585" max="3585" width="2.5" style="390" customWidth="1"/>
    <col min="3586" max="3586" width="5.5" style="390" bestFit="1" customWidth="1"/>
    <col min="3587" max="3587" width="135.75" style="390" customWidth="1"/>
    <col min="3588" max="3840" width="9" style="390"/>
    <col min="3841" max="3841" width="2.5" style="390" customWidth="1"/>
    <col min="3842" max="3842" width="5.5" style="390" bestFit="1" customWidth="1"/>
    <col min="3843" max="3843" width="135.75" style="390" customWidth="1"/>
    <col min="3844" max="4096" width="9" style="390"/>
    <col min="4097" max="4097" width="2.5" style="390" customWidth="1"/>
    <col min="4098" max="4098" width="5.5" style="390" bestFit="1" customWidth="1"/>
    <col min="4099" max="4099" width="135.75" style="390" customWidth="1"/>
    <col min="4100" max="4352" width="9" style="390"/>
    <col min="4353" max="4353" width="2.5" style="390" customWidth="1"/>
    <col min="4354" max="4354" width="5.5" style="390" bestFit="1" customWidth="1"/>
    <col min="4355" max="4355" width="135.75" style="390" customWidth="1"/>
    <col min="4356" max="4608" width="9" style="390"/>
    <col min="4609" max="4609" width="2.5" style="390" customWidth="1"/>
    <col min="4610" max="4610" width="5.5" style="390" bestFit="1" customWidth="1"/>
    <col min="4611" max="4611" width="135.75" style="390" customWidth="1"/>
    <col min="4612" max="4864" width="9" style="390"/>
    <col min="4865" max="4865" width="2.5" style="390" customWidth="1"/>
    <col min="4866" max="4866" width="5.5" style="390" bestFit="1" customWidth="1"/>
    <col min="4867" max="4867" width="135.75" style="390" customWidth="1"/>
    <col min="4868" max="5120" width="9" style="390"/>
    <col min="5121" max="5121" width="2.5" style="390" customWidth="1"/>
    <col min="5122" max="5122" width="5.5" style="390" bestFit="1" customWidth="1"/>
    <col min="5123" max="5123" width="135.75" style="390" customWidth="1"/>
    <col min="5124" max="5376" width="9" style="390"/>
    <col min="5377" max="5377" width="2.5" style="390" customWidth="1"/>
    <col min="5378" max="5378" width="5.5" style="390" bestFit="1" customWidth="1"/>
    <col min="5379" max="5379" width="135.75" style="390" customWidth="1"/>
    <col min="5380" max="5632" width="9" style="390"/>
    <col min="5633" max="5633" width="2.5" style="390" customWidth="1"/>
    <col min="5634" max="5634" width="5.5" style="390" bestFit="1" customWidth="1"/>
    <col min="5635" max="5635" width="135.75" style="390" customWidth="1"/>
    <col min="5636" max="5888" width="9" style="390"/>
    <col min="5889" max="5889" width="2.5" style="390" customWidth="1"/>
    <col min="5890" max="5890" width="5.5" style="390" bestFit="1" customWidth="1"/>
    <col min="5891" max="5891" width="135.75" style="390" customWidth="1"/>
    <col min="5892" max="6144" width="9" style="390"/>
    <col min="6145" max="6145" width="2.5" style="390" customWidth="1"/>
    <col min="6146" max="6146" width="5.5" style="390" bestFit="1" customWidth="1"/>
    <col min="6147" max="6147" width="135.75" style="390" customWidth="1"/>
    <col min="6148" max="6400" width="9" style="390"/>
    <col min="6401" max="6401" width="2.5" style="390" customWidth="1"/>
    <col min="6402" max="6402" width="5.5" style="390" bestFit="1" customWidth="1"/>
    <col min="6403" max="6403" width="135.75" style="390" customWidth="1"/>
    <col min="6404" max="6656" width="9" style="390"/>
    <col min="6657" max="6657" width="2.5" style="390" customWidth="1"/>
    <col min="6658" max="6658" width="5.5" style="390" bestFit="1" customWidth="1"/>
    <col min="6659" max="6659" width="135.75" style="390" customWidth="1"/>
    <col min="6660" max="6912" width="9" style="390"/>
    <col min="6913" max="6913" width="2.5" style="390" customWidth="1"/>
    <col min="6914" max="6914" width="5.5" style="390" bestFit="1" customWidth="1"/>
    <col min="6915" max="6915" width="135.75" style="390" customWidth="1"/>
    <col min="6916" max="7168" width="9" style="390"/>
    <col min="7169" max="7169" width="2.5" style="390" customWidth="1"/>
    <col min="7170" max="7170" width="5.5" style="390" bestFit="1" customWidth="1"/>
    <col min="7171" max="7171" width="135.75" style="390" customWidth="1"/>
    <col min="7172" max="7424" width="9" style="390"/>
    <col min="7425" max="7425" width="2.5" style="390" customWidth="1"/>
    <col min="7426" max="7426" width="5.5" style="390" bestFit="1" customWidth="1"/>
    <col min="7427" max="7427" width="135.75" style="390" customWidth="1"/>
    <col min="7428" max="7680" width="9" style="390"/>
    <col min="7681" max="7681" width="2.5" style="390" customWidth="1"/>
    <col min="7682" max="7682" width="5.5" style="390" bestFit="1" customWidth="1"/>
    <col min="7683" max="7683" width="135.75" style="390" customWidth="1"/>
    <col min="7684" max="7936" width="9" style="390"/>
    <col min="7937" max="7937" width="2.5" style="390" customWidth="1"/>
    <col min="7938" max="7938" width="5.5" style="390" bestFit="1" customWidth="1"/>
    <col min="7939" max="7939" width="135.75" style="390" customWidth="1"/>
    <col min="7940" max="8192" width="9" style="390"/>
    <col min="8193" max="8193" width="2.5" style="390" customWidth="1"/>
    <col min="8194" max="8194" width="5.5" style="390" bestFit="1" customWidth="1"/>
    <col min="8195" max="8195" width="135.75" style="390" customWidth="1"/>
    <col min="8196" max="8448" width="9" style="390"/>
    <col min="8449" max="8449" width="2.5" style="390" customWidth="1"/>
    <col min="8450" max="8450" width="5.5" style="390" bestFit="1" customWidth="1"/>
    <col min="8451" max="8451" width="135.75" style="390" customWidth="1"/>
    <col min="8452" max="8704" width="9" style="390"/>
    <col min="8705" max="8705" width="2.5" style="390" customWidth="1"/>
    <col min="8706" max="8706" width="5.5" style="390" bestFit="1" customWidth="1"/>
    <col min="8707" max="8707" width="135.75" style="390" customWidth="1"/>
    <col min="8708" max="8960" width="9" style="390"/>
    <col min="8961" max="8961" width="2.5" style="390" customWidth="1"/>
    <col min="8962" max="8962" width="5.5" style="390" bestFit="1" customWidth="1"/>
    <col min="8963" max="8963" width="135.75" style="390" customWidth="1"/>
    <col min="8964" max="9216" width="9" style="390"/>
    <col min="9217" max="9217" width="2.5" style="390" customWidth="1"/>
    <col min="9218" max="9218" width="5.5" style="390" bestFit="1" customWidth="1"/>
    <col min="9219" max="9219" width="135.75" style="390" customWidth="1"/>
    <col min="9220" max="9472" width="9" style="390"/>
    <col min="9473" max="9473" width="2.5" style="390" customWidth="1"/>
    <col min="9474" max="9474" width="5.5" style="390" bestFit="1" customWidth="1"/>
    <col min="9475" max="9475" width="135.75" style="390" customWidth="1"/>
    <col min="9476" max="9728" width="9" style="390"/>
    <col min="9729" max="9729" width="2.5" style="390" customWidth="1"/>
    <col min="9730" max="9730" width="5.5" style="390" bestFit="1" customWidth="1"/>
    <col min="9731" max="9731" width="135.75" style="390" customWidth="1"/>
    <col min="9732" max="9984" width="9" style="390"/>
    <col min="9985" max="9985" width="2.5" style="390" customWidth="1"/>
    <col min="9986" max="9986" width="5.5" style="390" bestFit="1" customWidth="1"/>
    <col min="9987" max="9987" width="135.75" style="390" customWidth="1"/>
    <col min="9988" max="10240" width="9" style="390"/>
    <col min="10241" max="10241" width="2.5" style="390" customWidth="1"/>
    <col min="10242" max="10242" width="5.5" style="390" bestFit="1" customWidth="1"/>
    <col min="10243" max="10243" width="135.75" style="390" customWidth="1"/>
    <col min="10244" max="10496" width="9" style="390"/>
    <col min="10497" max="10497" width="2.5" style="390" customWidth="1"/>
    <col min="10498" max="10498" width="5.5" style="390" bestFit="1" customWidth="1"/>
    <col min="10499" max="10499" width="135.75" style="390" customWidth="1"/>
    <col min="10500" max="10752" width="9" style="390"/>
    <col min="10753" max="10753" width="2.5" style="390" customWidth="1"/>
    <col min="10754" max="10754" width="5.5" style="390" bestFit="1" customWidth="1"/>
    <col min="10755" max="10755" width="135.75" style="390" customWidth="1"/>
    <col min="10756" max="11008" width="9" style="390"/>
    <col min="11009" max="11009" width="2.5" style="390" customWidth="1"/>
    <col min="11010" max="11010" width="5.5" style="390" bestFit="1" customWidth="1"/>
    <col min="11011" max="11011" width="135.75" style="390" customWidth="1"/>
    <col min="11012" max="11264" width="9" style="390"/>
    <col min="11265" max="11265" width="2.5" style="390" customWidth="1"/>
    <col min="11266" max="11266" width="5.5" style="390" bestFit="1" customWidth="1"/>
    <col min="11267" max="11267" width="135.75" style="390" customWidth="1"/>
    <col min="11268" max="11520" width="9" style="390"/>
    <col min="11521" max="11521" width="2.5" style="390" customWidth="1"/>
    <col min="11522" max="11522" width="5.5" style="390" bestFit="1" customWidth="1"/>
    <col min="11523" max="11523" width="135.75" style="390" customWidth="1"/>
    <col min="11524" max="11776" width="9" style="390"/>
    <col min="11777" max="11777" width="2.5" style="390" customWidth="1"/>
    <col min="11778" max="11778" width="5.5" style="390" bestFit="1" customWidth="1"/>
    <col min="11779" max="11779" width="135.75" style="390" customWidth="1"/>
    <col min="11780" max="12032" width="9" style="390"/>
    <col min="12033" max="12033" width="2.5" style="390" customWidth="1"/>
    <col min="12034" max="12034" width="5.5" style="390" bestFit="1" customWidth="1"/>
    <col min="12035" max="12035" width="135.75" style="390" customWidth="1"/>
    <col min="12036" max="12288" width="9" style="390"/>
    <col min="12289" max="12289" width="2.5" style="390" customWidth="1"/>
    <col min="12290" max="12290" width="5.5" style="390" bestFit="1" customWidth="1"/>
    <col min="12291" max="12291" width="135.75" style="390" customWidth="1"/>
    <col min="12292" max="12544" width="9" style="390"/>
    <col min="12545" max="12545" width="2.5" style="390" customWidth="1"/>
    <col min="12546" max="12546" width="5.5" style="390" bestFit="1" customWidth="1"/>
    <col min="12547" max="12547" width="135.75" style="390" customWidth="1"/>
    <col min="12548" max="12800" width="9" style="390"/>
    <col min="12801" max="12801" width="2.5" style="390" customWidth="1"/>
    <col min="12802" max="12802" width="5.5" style="390" bestFit="1" customWidth="1"/>
    <col min="12803" max="12803" width="135.75" style="390" customWidth="1"/>
    <col min="12804" max="13056" width="9" style="390"/>
    <col min="13057" max="13057" width="2.5" style="390" customWidth="1"/>
    <col min="13058" max="13058" width="5.5" style="390" bestFit="1" customWidth="1"/>
    <col min="13059" max="13059" width="135.75" style="390" customWidth="1"/>
    <col min="13060" max="13312" width="9" style="390"/>
    <col min="13313" max="13313" width="2.5" style="390" customWidth="1"/>
    <col min="13314" max="13314" width="5.5" style="390" bestFit="1" customWidth="1"/>
    <col min="13315" max="13315" width="135.75" style="390" customWidth="1"/>
    <col min="13316" max="13568" width="9" style="390"/>
    <col min="13569" max="13569" width="2.5" style="390" customWidth="1"/>
    <col min="13570" max="13570" width="5.5" style="390" bestFit="1" customWidth="1"/>
    <col min="13571" max="13571" width="135.75" style="390" customWidth="1"/>
    <col min="13572" max="13824" width="9" style="390"/>
    <col min="13825" max="13825" width="2.5" style="390" customWidth="1"/>
    <col min="13826" max="13826" width="5.5" style="390" bestFit="1" customWidth="1"/>
    <col min="13827" max="13827" width="135.75" style="390" customWidth="1"/>
    <col min="13828" max="14080" width="9" style="390"/>
    <col min="14081" max="14081" width="2.5" style="390" customWidth="1"/>
    <col min="14082" max="14082" width="5.5" style="390" bestFit="1" customWidth="1"/>
    <col min="14083" max="14083" width="135.75" style="390" customWidth="1"/>
    <col min="14084" max="14336" width="9" style="390"/>
    <col min="14337" max="14337" width="2.5" style="390" customWidth="1"/>
    <col min="14338" max="14338" width="5.5" style="390" bestFit="1" customWidth="1"/>
    <col min="14339" max="14339" width="135.75" style="390" customWidth="1"/>
    <col min="14340" max="14592" width="9" style="390"/>
    <col min="14593" max="14593" width="2.5" style="390" customWidth="1"/>
    <col min="14594" max="14594" width="5.5" style="390" bestFit="1" customWidth="1"/>
    <col min="14595" max="14595" width="135.75" style="390" customWidth="1"/>
    <col min="14596" max="14848" width="9" style="390"/>
    <col min="14849" max="14849" width="2.5" style="390" customWidth="1"/>
    <col min="14850" max="14850" width="5.5" style="390" bestFit="1" customWidth="1"/>
    <col min="14851" max="14851" width="135.75" style="390" customWidth="1"/>
    <col min="14852" max="15104" width="9" style="390"/>
    <col min="15105" max="15105" width="2.5" style="390" customWidth="1"/>
    <col min="15106" max="15106" width="5.5" style="390" bestFit="1" customWidth="1"/>
    <col min="15107" max="15107" width="135.75" style="390" customWidth="1"/>
    <col min="15108" max="15360" width="9" style="390"/>
    <col min="15361" max="15361" width="2.5" style="390" customWidth="1"/>
    <col min="15362" max="15362" width="5.5" style="390" bestFit="1" customWidth="1"/>
    <col min="15363" max="15363" width="135.75" style="390" customWidth="1"/>
    <col min="15364" max="15616" width="9" style="390"/>
    <col min="15617" max="15617" width="2.5" style="390" customWidth="1"/>
    <col min="15618" max="15618" width="5.5" style="390" bestFit="1" customWidth="1"/>
    <col min="15619" max="15619" width="135.75" style="390" customWidth="1"/>
    <col min="15620" max="15872" width="9" style="390"/>
    <col min="15873" max="15873" width="2.5" style="390" customWidth="1"/>
    <col min="15874" max="15874" width="5.5" style="390" bestFit="1" customWidth="1"/>
    <col min="15875" max="15875" width="135.75" style="390" customWidth="1"/>
    <col min="15876" max="16128" width="9" style="390"/>
    <col min="16129" max="16129" width="2.5" style="390" customWidth="1"/>
    <col min="16130" max="16130" width="5.5" style="390" bestFit="1" customWidth="1"/>
    <col min="16131" max="16131" width="135.75" style="390" customWidth="1"/>
    <col min="16132" max="16384" width="9" style="390"/>
  </cols>
  <sheetData>
    <row r="2" spans="1:3">
      <c r="A2" s="390" t="s">
        <v>3100</v>
      </c>
    </row>
    <row r="4" spans="1:3">
      <c r="A4" s="390" t="s">
        <v>3101</v>
      </c>
    </row>
    <row r="5" spans="1:3">
      <c r="C5" s="475" t="s">
        <v>3102</v>
      </c>
    </row>
    <row r="7" spans="1:3">
      <c r="A7" s="390" t="s">
        <v>3103</v>
      </c>
    </row>
    <row r="8" spans="1:3">
      <c r="C8" s="475" t="s">
        <v>3104</v>
      </c>
    </row>
    <row r="10" spans="1:3">
      <c r="A10" s="390" t="s">
        <v>3105</v>
      </c>
    </row>
    <row r="11" spans="1:3">
      <c r="B11" s="474" t="s">
        <v>3106</v>
      </c>
      <c r="C11" s="475" t="s">
        <v>3107</v>
      </c>
    </row>
    <row r="12" spans="1:3">
      <c r="B12" s="474" t="s">
        <v>3108</v>
      </c>
      <c r="C12" s="475" t="s">
        <v>3109</v>
      </c>
    </row>
    <row r="13" spans="1:3" ht="27">
      <c r="B13" s="474" t="s">
        <v>3110</v>
      </c>
      <c r="C13" s="475" t="s">
        <v>3111</v>
      </c>
    </row>
    <row r="14" spans="1:3">
      <c r="B14" s="474" t="s">
        <v>3112</v>
      </c>
      <c r="C14" s="475" t="s">
        <v>3113</v>
      </c>
    </row>
    <row r="15" spans="1:3" ht="54">
      <c r="B15" s="474" t="s">
        <v>3114</v>
      </c>
      <c r="C15" s="476" t="s">
        <v>3115</v>
      </c>
    </row>
    <row r="16" spans="1:3" ht="40.5">
      <c r="B16" s="474" t="s">
        <v>3116</v>
      </c>
      <c r="C16" s="475" t="s">
        <v>3117</v>
      </c>
    </row>
    <row r="17" spans="1:3">
      <c r="B17" s="474" t="s">
        <v>3118</v>
      </c>
      <c r="C17" s="475" t="s">
        <v>3119</v>
      </c>
    </row>
    <row r="18" spans="1:3" ht="27">
      <c r="B18" s="474" t="s">
        <v>3120</v>
      </c>
      <c r="C18" s="476" t="s">
        <v>3121</v>
      </c>
    </row>
    <row r="19" spans="1:3" ht="54">
      <c r="B19" s="474" t="s">
        <v>3122</v>
      </c>
      <c r="C19" s="475" t="s">
        <v>3123</v>
      </c>
    </row>
    <row r="20" spans="1:3" ht="135">
      <c r="B20" s="474" t="s">
        <v>3124</v>
      </c>
      <c r="C20" s="476" t="s">
        <v>4166</v>
      </c>
    </row>
    <row r="21" spans="1:3">
      <c r="B21" s="474" t="s">
        <v>3125</v>
      </c>
      <c r="C21" s="475" t="s">
        <v>3126</v>
      </c>
    </row>
    <row r="23" spans="1:3">
      <c r="A23" s="390" t="s">
        <v>3127</v>
      </c>
    </row>
    <row r="24" spans="1:3">
      <c r="B24" s="474" t="s">
        <v>3106</v>
      </c>
      <c r="C24" s="475" t="s">
        <v>3128</v>
      </c>
    </row>
    <row r="25" spans="1:3" ht="54">
      <c r="B25" s="474" t="s">
        <v>3108</v>
      </c>
      <c r="C25" s="476" t="s">
        <v>3129</v>
      </c>
    </row>
    <row r="26" spans="1:3" ht="27">
      <c r="B26" s="474" t="s">
        <v>3110</v>
      </c>
      <c r="C26" s="475" t="s">
        <v>3130</v>
      </c>
    </row>
    <row r="27" spans="1:3" ht="27">
      <c r="B27" s="474" t="s">
        <v>3112</v>
      </c>
      <c r="C27" s="475" t="s">
        <v>3131</v>
      </c>
    </row>
    <row r="28" spans="1:3">
      <c r="B28" s="474" t="s">
        <v>3114</v>
      </c>
      <c r="C28" s="475" t="s">
        <v>3132</v>
      </c>
    </row>
    <row r="29" spans="1:3" ht="108">
      <c r="B29" s="474" t="s">
        <v>3116</v>
      </c>
      <c r="C29" s="476" t="s">
        <v>4161</v>
      </c>
    </row>
    <row r="30" spans="1:3">
      <c r="B30" s="474" t="s">
        <v>3118</v>
      </c>
      <c r="C30" s="475" t="s">
        <v>3133</v>
      </c>
    </row>
    <row r="31" spans="1:3">
      <c r="B31" s="474" t="s">
        <v>3120</v>
      </c>
      <c r="C31" s="475" t="s">
        <v>3134</v>
      </c>
    </row>
    <row r="32" spans="1:3" ht="40.5">
      <c r="B32" s="474" t="s">
        <v>3122</v>
      </c>
      <c r="C32" s="475" t="s">
        <v>4162</v>
      </c>
    </row>
    <row r="33" spans="2:3" ht="27">
      <c r="B33" s="474" t="s">
        <v>3124</v>
      </c>
      <c r="C33" s="475" t="s">
        <v>3135</v>
      </c>
    </row>
    <row r="34" spans="2:3" ht="27">
      <c r="B34" s="474" t="s">
        <v>3136</v>
      </c>
      <c r="C34" s="475" t="s">
        <v>4163</v>
      </c>
    </row>
    <row r="35" spans="2:3">
      <c r="B35" s="474" t="s">
        <v>3137</v>
      </c>
      <c r="C35" s="475" t="s">
        <v>3138</v>
      </c>
    </row>
    <row r="36" spans="2:3">
      <c r="B36" s="474" t="s">
        <v>3139</v>
      </c>
      <c r="C36" s="475" t="s">
        <v>3140</v>
      </c>
    </row>
    <row r="37" spans="2:3" ht="54">
      <c r="B37" s="474" t="s">
        <v>3141</v>
      </c>
      <c r="C37" s="475" t="s">
        <v>3142</v>
      </c>
    </row>
    <row r="38" spans="2:3" ht="162">
      <c r="B38" s="474" t="s">
        <v>3143</v>
      </c>
      <c r="C38" s="476" t="s">
        <v>4164</v>
      </c>
    </row>
    <row r="39" spans="2:3" ht="40.5">
      <c r="B39" s="474" t="s">
        <v>3144</v>
      </c>
      <c r="C39" s="475" t="s">
        <v>4165</v>
      </c>
    </row>
    <row r="40" spans="2:3" ht="121.5">
      <c r="B40" s="474" t="s">
        <v>3145</v>
      </c>
      <c r="C40" s="475" t="s">
        <v>3146</v>
      </c>
    </row>
    <row r="41" spans="2:3">
      <c r="C41" s="475" t="s">
        <v>3147</v>
      </c>
    </row>
    <row r="42" spans="2:3">
      <c r="C42" s="475" t="s">
        <v>3148</v>
      </c>
    </row>
    <row r="43" spans="2:3">
      <c r="C43" s="475" t="s">
        <v>3149</v>
      </c>
    </row>
    <row r="44" spans="2:3">
      <c r="C44" s="475" t="s">
        <v>3150</v>
      </c>
    </row>
    <row r="45" spans="2:3">
      <c r="C45" s="475" t="s">
        <v>3151</v>
      </c>
    </row>
    <row r="46" spans="2:3">
      <c r="C46" s="475" t="s">
        <v>3152</v>
      </c>
    </row>
    <row r="47" spans="2:3">
      <c r="B47" s="474" t="s">
        <v>3153</v>
      </c>
      <c r="C47" s="475" t="s">
        <v>3154</v>
      </c>
    </row>
    <row r="48" spans="2:3" ht="27">
      <c r="B48" s="474" t="s">
        <v>3155</v>
      </c>
      <c r="C48" s="475" t="s">
        <v>3156</v>
      </c>
    </row>
    <row r="49" spans="1:3">
      <c r="B49" s="474" t="s">
        <v>3157</v>
      </c>
      <c r="C49" s="475" t="s">
        <v>3158</v>
      </c>
    </row>
    <row r="50" spans="1:3">
      <c r="B50" s="474" t="s">
        <v>3159</v>
      </c>
      <c r="C50" s="475" t="s">
        <v>3160</v>
      </c>
    </row>
    <row r="51" spans="1:3" ht="40.5">
      <c r="B51" s="474" t="s">
        <v>3161</v>
      </c>
      <c r="C51" s="475" t="s">
        <v>3162</v>
      </c>
    </row>
    <row r="52" spans="1:3" ht="27">
      <c r="B52" s="474" t="s">
        <v>3163</v>
      </c>
      <c r="C52" s="475" t="s">
        <v>3164</v>
      </c>
    </row>
    <row r="53" spans="1:3">
      <c r="B53" s="474" t="s">
        <v>3165</v>
      </c>
      <c r="C53" s="475" t="s">
        <v>3166</v>
      </c>
    </row>
    <row r="54" spans="1:3" ht="40.5">
      <c r="B54" s="474" t="s">
        <v>4149</v>
      </c>
      <c r="C54" s="475" t="s">
        <v>4152</v>
      </c>
    </row>
    <row r="55" spans="1:3">
      <c r="B55" s="474" t="s">
        <v>4150</v>
      </c>
      <c r="C55" s="475" t="s">
        <v>3167</v>
      </c>
    </row>
    <row r="56" spans="1:3">
      <c r="B56" s="474" t="s">
        <v>4151</v>
      </c>
      <c r="C56" s="475" t="s">
        <v>3168</v>
      </c>
    </row>
    <row r="58" spans="1:3">
      <c r="A58" s="390" t="s">
        <v>3169</v>
      </c>
    </row>
    <row r="59" spans="1:3">
      <c r="B59" s="474" t="s">
        <v>3106</v>
      </c>
      <c r="C59" s="475" t="s">
        <v>4167</v>
      </c>
    </row>
    <row r="60" spans="1:3">
      <c r="B60" s="474" t="s">
        <v>3108</v>
      </c>
      <c r="C60" s="475" t="s">
        <v>4168</v>
      </c>
    </row>
    <row r="61" spans="1:3">
      <c r="B61" s="474" t="s">
        <v>3110</v>
      </c>
      <c r="C61" s="475" t="s">
        <v>3170</v>
      </c>
    </row>
    <row r="62" spans="1:3">
      <c r="B62" s="474" t="s">
        <v>3112</v>
      </c>
      <c r="C62" s="475" t="s">
        <v>3171</v>
      </c>
    </row>
    <row r="63" spans="1:3">
      <c r="B63" s="474" t="s">
        <v>3114</v>
      </c>
      <c r="C63" s="475" t="s">
        <v>3172</v>
      </c>
    </row>
    <row r="64" spans="1:3" ht="67.5">
      <c r="B64" s="474" t="s">
        <v>3116</v>
      </c>
      <c r="C64" s="475" t="s">
        <v>4169</v>
      </c>
    </row>
    <row r="65" spans="2:3" ht="81">
      <c r="B65" s="474" t="s">
        <v>3118</v>
      </c>
      <c r="C65" s="476" t="s">
        <v>4170</v>
      </c>
    </row>
    <row r="66" spans="2:3" ht="54">
      <c r="B66" s="474" t="s">
        <v>3120</v>
      </c>
      <c r="C66" s="476" t="s">
        <v>4171</v>
      </c>
    </row>
    <row r="67" spans="2:3" ht="27">
      <c r="B67" s="474" t="s">
        <v>3122</v>
      </c>
      <c r="C67" s="475" t="s">
        <v>4172</v>
      </c>
    </row>
    <row r="68" spans="2:3" ht="27">
      <c r="B68" s="474" t="s">
        <v>3124</v>
      </c>
      <c r="C68" s="475" t="s">
        <v>3173</v>
      </c>
    </row>
    <row r="69" spans="2:3" ht="27">
      <c r="B69" s="474" t="s">
        <v>3136</v>
      </c>
      <c r="C69" s="475" t="s">
        <v>3174</v>
      </c>
    </row>
    <row r="70" spans="2:3">
      <c r="B70" s="474" t="s">
        <v>3137</v>
      </c>
      <c r="C70" s="475" t="s">
        <v>4153</v>
      </c>
    </row>
    <row r="71" spans="2:3" ht="27">
      <c r="B71" s="474" t="s">
        <v>3139</v>
      </c>
      <c r="C71" s="475" t="s">
        <v>4154</v>
      </c>
    </row>
    <row r="72" spans="2:3" ht="27">
      <c r="B72" s="474" t="s">
        <v>3175</v>
      </c>
      <c r="C72" s="475" t="s">
        <v>4173</v>
      </c>
    </row>
    <row r="73" spans="2:3" ht="81">
      <c r="B73" s="474" t="s">
        <v>3176</v>
      </c>
      <c r="C73" s="476" t="s">
        <v>4174</v>
      </c>
    </row>
    <row r="74" spans="2:3">
      <c r="B74" s="474" t="s">
        <v>3144</v>
      </c>
      <c r="C74" s="475" t="s">
        <v>3177</v>
      </c>
    </row>
    <row r="75" spans="2:3">
      <c r="B75" s="474" t="s">
        <v>3145</v>
      </c>
      <c r="C75" s="475" t="s">
        <v>4175</v>
      </c>
    </row>
    <row r="76" spans="2:3" ht="27">
      <c r="B76" s="474" t="s">
        <v>3178</v>
      </c>
      <c r="C76" s="475" t="s">
        <v>3179</v>
      </c>
    </row>
    <row r="77" spans="2:3">
      <c r="B77" s="474" t="s">
        <v>3180</v>
      </c>
      <c r="C77" s="475" t="s">
        <v>3181</v>
      </c>
    </row>
    <row r="78" spans="2:3" ht="27">
      <c r="B78" s="474" t="s">
        <v>3182</v>
      </c>
      <c r="C78" s="475" t="s">
        <v>3183</v>
      </c>
    </row>
    <row r="79" spans="2:3" ht="27">
      <c r="B79" s="474" t="s">
        <v>3184</v>
      </c>
      <c r="C79" s="475" t="s">
        <v>3185</v>
      </c>
    </row>
    <row r="80" spans="2:3" ht="27">
      <c r="B80" s="474" t="s">
        <v>3186</v>
      </c>
      <c r="C80" s="475" t="s">
        <v>3187</v>
      </c>
    </row>
    <row r="81" spans="1:3" ht="27">
      <c r="B81" s="474" t="s">
        <v>3188</v>
      </c>
      <c r="C81" s="475" t="s">
        <v>3189</v>
      </c>
    </row>
    <row r="82" spans="1:3" ht="27">
      <c r="B82" s="474" t="s">
        <v>3190</v>
      </c>
      <c r="C82" s="475" t="s">
        <v>4213</v>
      </c>
    </row>
    <row r="83" spans="1:3">
      <c r="B83" s="474" t="s">
        <v>4149</v>
      </c>
      <c r="C83" s="475" t="s">
        <v>3191</v>
      </c>
    </row>
    <row r="90" spans="1:3">
      <c r="A90" s="390" t="s">
        <v>3192</v>
      </c>
    </row>
    <row r="91" spans="1:3">
      <c r="B91" s="474" t="s">
        <v>3106</v>
      </c>
      <c r="C91" s="475" t="s">
        <v>3193</v>
      </c>
    </row>
    <row r="92" spans="1:3" ht="27">
      <c r="B92" s="474" t="s">
        <v>3108</v>
      </c>
      <c r="C92" s="475" t="s">
        <v>3194</v>
      </c>
    </row>
    <row r="93" spans="1:3">
      <c r="B93" s="474" t="s">
        <v>3110</v>
      </c>
      <c r="C93" s="475" t="s">
        <v>3195</v>
      </c>
    </row>
    <row r="94" spans="1:3">
      <c r="B94" s="474" t="s">
        <v>3112</v>
      </c>
      <c r="C94" s="475" t="s">
        <v>3196</v>
      </c>
    </row>
    <row r="95" spans="1:3">
      <c r="B95" s="474" t="s">
        <v>3114</v>
      </c>
      <c r="C95" s="475" t="s">
        <v>3197</v>
      </c>
    </row>
    <row r="96" spans="1:3" ht="27">
      <c r="B96" s="474" t="s">
        <v>3116</v>
      </c>
      <c r="C96" s="475" t="s">
        <v>3198</v>
      </c>
    </row>
    <row r="97" spans="1:3">
      <c r="B97" s="474" t="s">
        <v>3118</v>
      </c>
      <c r="C97" s="475" t="s">
        <v>3199</v>
      </c>
    </row>
    <row r="98" spans="1:3">
      <c r="B98" s="474" t="s">
        <v>3120</v>
      </c>
      <c r="C98" s="475" t="s">
        <v>3200</v>
      </c>
    </row>
    <row r="100" spans="1:3">
      <c r="A100" s="390" t="s">
        <v>3201</v>
      </c>
    </row>
    <row r="101" spans="1:3" ht="27">
      <c r="B101" s="474" t="s">
        <v>3106</v>
      </c>
      <c r="C101" s="475" t="s">
        <v>3202</v>
      </c>
    </row>
    <row r="102" spans="1:3">
      <c r="B102" s="474" t="s">
        <v>3108</v>
      </c>
      <c r="C102" s="475" t="s">
        <v>3170</v>
      </c>
    </row>
    <row r="103" spans="1:3" ht="27">
      <c r="B103" s="474" t="s">
        <v>3110</v>
      </c>
      <c r="C103" s="475" t="s">
        <v>3203</v>
      </c>
    </row>
    <row r="104" spans="1:3">
      <c r="B104" s="474" t="s">
        <v>3112</v>
      </c>
      <c r="C104" s="475" t="s">
        <v>3204</v>
      </c>
    </row>
    <row r="105" spans="1:3">
      <c r="B105" s="474" t="s">
        <v>3114</v>
      </c>
      <c r="C105" s="475" t="s">
        <v>3205</v>
      </c>
    </row>
    <row r="106" spans="1:3">
      <c r="B106" s="474" t="s">
        <v>3116</v>
      </c>
      <c r="C106" s="475" t="s">
        <v>3206</v>
      </c>
    </row>
    <row r="107" spans="1:3">
      <c r="B107" s="474" t="s">
        <v>3118</v>
      </c>
      <c r="C107" s="475" t="s">
        <v>3207</v>
      </c>
    </row>
    <row r="108" spans="1:3">
      <c r="B108" s="474" t="s">
        <v>3120</v>
      </c>
      <c r="C108" s="475" t="s">
        <v>3208</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0" ht="15" customHeight="1">
      <c r="A1" s="1325" t="s">
        <v>3209</v>
      </c>
      <c r="B1" s="1325"/>
      <c r="C1" s="1326"/>
      <c r="D1" s="1326"/>
      <c r="E1" s="1326"/>
      <c r="F1" s="1326"/>
      <c r="G1" s="1326"/>
      <c r="H1" s="1326"/>
      <c r="I1" s="1326"/>
      <c r="J1" s="1326"/>
      <c r="K1" s="1326"/>
      <c r="L1" s="1326"/>
      <c r="M1" s="478"/>
      <c r="N1" s="478"/>
      <c r="O1" s="478"/>
      <c r="P1" s="478"/>
      <c r="Q1" s="478"/>
      <c r="R1" s="478"/>
      <c r="S1" s="478"/>
      <c r="T1" s="478"/>
      <c r="U1" s="478"/>
      <c r="V1" s="478"/>
      <c r="W1" s="478"/>
      <c r="X1" s="478"/>
      <c r="Y1" s="478"/>
      <c r="Z1" s="478"/>
      <c r="AA1" s="478"/>
      <c r="AB1" s="478"/>
      <c r="AC1" s="478"/>
    </row>
    <row r="2" spans="1:30" ht="15" customHeight="1">
      <c r="A2" s="477" t="s">
        <v>3210</v>
      </c>
      <c r="B2" s="480"/>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2"/>
    </row>
    <row r="3" spans="1:30" ht="15" customHeight="1">
      <c r="A3" s="477"/>
      <c r="B3" s="480"/>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2"/>
    </row>
    <row r="4" spans="1:30" ht="15" customHeight="1">
      <c r="A4" s="483"/>
      <c r="B4" s="484"/>
      <c r="C4" s="484"/>
      <c r="D4" s="484"/>
      <c r="E4" s="484"/>
      <c r="F4" s="484"/>
      <c r="G4" s="484"/>
      <c r="H4" s="484"/>
      <c r="I4" s="1327" t="s">
        <v>3211</v>
      </c>
      <c r="J4" s="1330" t="s">
        <v>3212</v>
      </c>
      <c r="K4" s="1331"/>
      <c r="L4" s="1331"/>
      <c r="M4" s="1331"/>
      <c r="N4" s="1331"/>
      <c r="O4" s="1331"/>
      <c r="P4" s="1331"/>
      <c r="Q4" s="1331"/>
      <c r="R4" s="1331"/>
      <c r="S4" s="1332"/>
      <c r="T4" s="1333" t="s">
        <v>3213</v>
      </c>
      <c r="U4" s="1334"/>
      <c r="V4" s="1334"/>
      <c r="W4" s="1334"/>
      <c r="X4" s="1334"/>
      <c r="Y4" s="1334"/>
      <c r="Z4" s="1334"/>
      <c r="AA4" s="1334"/>
      <c r="AB4" s="1334"/>
      <c r="AC4" s="1335"/>
    </row>
    <row r="5" spans="1:30" ht="15" customHeight="1">
      <c r="A5" s="483"/>
      <c r="B5" s="484"/>
      <c r="C5" s="484"/>
      <c r="D5" s="484"/>
      <c r="E5" s="484"/>
      <c r="F5" s="484"/>
      <c r="G5" s="484"/>
      <c r="H5" s="484"/>
      <c r="I5" s="1328"/>
      <c r="J5" s="1336"/>
      <c r="K5" s="1337"/>
      <c r="L5" s="1337"/>
      <c r="M5" s="1337"/>
      <c r="N5" s="1337"/>
      <c r="O5" s="1337"/>
      <c r="P5" s="1337"/>
      <c r="Q5" s="1337"/>
      <c r="R5" s="1337"/>
      <c r="S5" s="1338"/>
      <c r="T5" s="1345" t="str">
        <f>IF('第一面 (計変)'!AS2&lt;&gt;"",TEXT('第一面 (計変)'!AS2,"ggge年m月d日"),IF(第一面!AS2&lt;&gt;"",TEXT(第一面!AS2,"ggge年m月d日"),"令和　　年　　月　　日"))</f>
        <v>令和　　年　　月　　日</v>
      </c>
      <c r="U5" s="1346"/>
      <c r="V5" s="1346"/>
      <c r="W5" s="1346"/>
      <c r="X5" s="1346"/>
      <c r="Y5" s="1346"/>
      <c r="Z5" s="1346"/>
      <c r="AA5" s="1346"/>
      <c r="AB5" s="1346"/>
      <c r="AC5" s="1347"/>
    </row>
    <row r="6" spans="1:30" ht="15" customHeight="1">
      <c r="A6" s="483"/>
      <c r="B6" s="484"/>
      <c r="C6" s="484"/>
      <c r="D6" s="484"/>
      <c r="E6" s="484"/>
      <c r="F6" s="484"/>
      <c r="G6" s="484"/>
      <c r="H6" s="484"/>
      <c r="I6" s="1328"/>
      <c r="J6" s="1339"/>
      <c r="K6" s="1340"/>
      <c r="L6" s="1340"/>
      <c r="M6" s="1340"/>
      <c r="N6" s="1340"/>
      <c r="O6" s="1340"/>
      <c r="P6" s="1340"/>
      <c r="Q6" s="1340"/>
      <c r="R6" s="1340"/>
      <c r="S6" s="1341"/>
      <c r="T6" s="1348"/>
      <c r="U6" s="1349"/>
      <c r="V6" s="1349"/>
      <c r="W6" s="1349"/>
      <c r="X6" s="1349"/>
      <c r="Y6" s="1349"/>
      <c r="Z6" s="1349"/>
      <c r="AA6" s="1349"/>
      <c r="AB6" s="1349"/>
      <c r="AC6" s="1350"/>
    </row>
    <row r="7" spans="1:30" ht="15" customHeight="1">
      <c r="A7" s="483"/>
      <c r="B7" s="484"/>
      <c r="C7" s="484"/>
      <c r="D7" s="484"/>
      <c r="E7" s="484"/>
      <c r="F7" s="484"/>
      <c r="G7" s="484"/>
      <c r="H7" s="484"/>
      <c r="I7" s="1328"/>
      <c r="J7" s="1339"/>
      <c r="K7" s="1340"/>
      <c r="L7" s="1340"/>
      <c r="M7" s="1340"/>
      <c r="N7" s="1340"/>
      <c r="O7" s="1340"/>
      <c r="P7" s="1340"/>
      <c r="Q7" s="1340"/>
      <c r="R7" s="1340"/>
      <c r="S7" s="1341"/>
      <c r="T7" s="1351" t="str">
        <f>IF('第一面 (計変)'!AS1&lt;&gt;"","第"&amp;'第一面 (計変)'!B43&amp;"号",IF(第一面!AS1&lt;&gt;"","第"&amp;第一面!B42&amp;"号",IF('第一面 (計変)'!T19&lt;&gt;"","第　"&amp;'第一面 (計変)'!B43&amp;"　　　　　　号","第　"&amp;第一面!B42&amp;"　　　　　　号")))</f>
        <v>第　TKC  　建確　　　　　　号</v>
      </c>
      <c r="U7" s="1352"/>
      <c r="V7" s="1352"/>
      <c r="W7" s="1352"/>
      <c r="X7" s="1352"/>
      <c r="Y7" s="1352"/>
      <c r="Z7" s="1352"/>
      <c r="AA7" s="1352"/>
      <c r="AB7" s="1352"/>
      <c r="AC7" s="1353"/>
    </row>
    <row r="8" spans="1:30" ht="15" customHeight="1">
      <c r="A8" s="483"/>
      <c r="B8" s="484"/>
      <c r="C8" s="484"/>
      <c r="D8" s="484"/>
      <c r="E8" s="484"/>
      <c r="F8" s="484"/>
      <c r="G8" s="484"/>
      <c r="H8" s="484"/>
      <c r="I8" s="1329"/>
      <c r="J8" s="1342"/>
      <c r="K8" s="1343"/>
      <c r="L8" s="1343"/>
      <c r="M8" s="1343"/>
      <c r="N8" s="1343"/>
      <c r="O8" s="1343"/>
      <c r="P8" s="1343"/>
      <c r="Q8" s="1343"/>
      <c r="R8" s="1343"/>
      <c r="S8" s="1344"/>
      <c r="T8" s="1354"/>
      <c r="U8" s="1355"/>
      <c r="V8" s="1355"/>
      <c r="W8" s="1355"/>
      <c r="X8" s="1355"/>
      <c r="Y8" s="1355"/>
      <c r="Z8" s="1355"/>
      <c r="AA8" s="1355"/>
      <c r="AB8" s="1355"/>
      <c r="AC8" s="1356"/>
    </row>
    <row r="9" spans="1:30" ht="15" customHeight="1">
      <c r="A9" s="485"/>
      <c r="B9" s="485"/>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0" ht="15" customHeight="1">
      <c r="A10" s="1357" t="s">
        <v>3214</v>
      </c>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row>
    <row r="11" spans="1:30" ht="15" customHeight="1">
      <c r="A11" s="1358" t="s">
        <v>2731</v>
      </c>
      <c r="B11" s="1358"/>
      <c r="C11" s="1359"/>
      <c r="D11" s="1359"/>
      <c r="E11" s="1359"/>
      <c r="F11" s="1359"/>
      <c r="G11" s="1359"/>
      <c r="H11" s="1359"/>
      <c r="I11" s="1359"/>
      <c r="J11" s="1359"/>
      <c r="K11" s="1359"/>
      <c r="L11" s="1359"/>
      <c r="M11" s="1359"/>
      <c r="N11" s="1359"/>
      <c r="O11" s="1359"/>
      <c r="P11" s="1359"/>
      <c r="Q11" s="1359"/>
      <c r="R11" s="1359"/>
      <c r="S11" s="478"/>
      <c r="T11" s="478"/>
      <c r="U11" s="478"/>
      <c r="V11" s="478"/>
      <c r="W11" s="478"/>
      <c r="X11" s="478"/>
      <c r="Y11" s="478"/>
      <c r="Z11" s="478"/>
      <c r="AA11" s="478"/>
      <c r="AB11" s="478"/>
      <c r="AC11" s="478"/>
    </row>
    <row r="12" spans="1:30" ht="15" customHeight="1">
      <c r="A12" s="486" t="s">
        <v>2732</v>
      </c>
      <c r="B12" s="486"/>
      <c r="C12" s="486"/>
      <c r="D12" s="486"/>
      <c r="E12" s="486"/>
      <c r="F12" s="486"/>
      <c r="G12" s="486"/>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row>
    <row r="13" spans="1:30" ht="15" customHeight="1">
      <c r="A13" s="487"/>
      <c r="B13" s="487" t="s">
        <v>2733</v>
      </c>
      <c r="C13" s="487"/>
      <c r="D13" s="487"/>
      <c r="E13" s="487"/>
      <c r="F13" s="487"/>
      <c r="G13" s="487"/>
      <c r="H13" s="1316" t="str">
        <f>IF(第二面!K4="","",第二面!K4)</f>
        <v/>
      </c>
      <c r="I13" s="1316"/>
      <c r="J13" s="1316"/>
      <c r="K13" s="1316"/>
      <c r="L13" s="1316"/>
      <c r="M13" s="1316"/>
      <c r="N13" s="1316"/>
      <c r="O13" s="1316"/>
      <c r="P13" s="1316"/>
      <c r="Q13" s="1316"/>
      <c r="R13" s="1316"/>
      <c r="S13" s="1316"/>
      <c r="T13" s="1316"/>
      <c r="U13" s="1316"/>
      <c r="V13" s="1316"/>
      <c r="W13" s="1316"/>
      <c r="X13" s="1316"/>
      <c r="Y13" s="1316"/>
      <c r="Z13" s="1316"/>
      <c r="AA13" s="1316"/>
      <c r="AB13" s="1316"/>
      <c r="AC13" s="1316"/>
    </row>
    <row r="14" spans="1:30" ht="15" customHeight="1">
      <c r="A14" s="487"/>
      <c r="B14" s="487" t="s">
        <v>2734</v>
      </c>
      <c r="C14" s="487"/>
      <c r="D14" s="487"/>
      <c r="E14" s="487"/>
      <c r="F14" s="487"/>
      <c r="G14" s="487"/>
      <c r="H14" s="1316" t="str">
        <f>IF(第二面!K5="","",第二面!K5)</f>
        <v/>
      </c>
      <c r="I14" s="1316"/>
      <c r="J14" s="1316"/>
      <c r="K14" s="1316"/>
      <c r="L14" s="1316"/>
      <c r="M14" s="1316"/>
      <c r="N14" s="1316"/>
      <c r="O14" s="1316"/>
      <c r="P14" s="1316"/>
      <c r="Q14" s="1316"/>
      <c r="R14" s="1316"/>
      <c r="S14" s="1316"/>
      <c r="T14" s="1316"/>
      <c r="U14" s="1316"/>
      <c r="V14" s="1316"/>
      <c r="W14" s="1316"/>
      <c r="X14" s="1316"/>
      <c r="Y14" s="1316"/>
      <c r="Z14" s="1316"/>
      <c r="AA14" s="1316"/>
      <c r="AB14" s="1316"/>
      <c r="AC14" s="1316"/>
    </row>
    <row r="15" spans="1:30" ht="15" customHeight="1">
      <c r="A15" s="487"/>
      <c r="B15" s="487" t="s">
        <v>2735</v>
      </c>
      <c r="C15" s="487"/>
      <c r="D15" s="487"/>
      <c r="E15" s="487"/>
      <c r="F15" s="487"/>
      <c r="G15" s="487"/>
      <c r="H15" s="487"/>
      <c r="I15" s="1315" t="str">
        <f>IF(第二面!K6="","",第二面!K6)</f>
        <v/>
      </c>
      <c r="J15" s="1323"/>
      <c r="K15" s="1323"/>
      <c r="L15" s="488"/>
      <c r="M15" s="488"/>
      <c r="N15" s="488"/>
      <c r="O15" s="487"/>
      <c r="P15" s="487"/>
      <c r="Q15" s="487"/>
      <c r="R15" s="487"/>
      <c r="S15" s="487"/>
      <c r="T15" s="487"/>
      <c r="U15" s="487"/>
      <c r="V15" s="487"/>
      <c r="W15" s="487"/>
      <c r="X15" s="487"/>
      <c r="Y15" s="487"/>
      <c r="Z15" s="487"/>
      <c r="AA15" s="487"/>
      <c r="AB15" s="487"/>
      <c r="AC15" s="487"/>
    </row>
    <row r="16" spans="1:30" ht="15" customHeight="1">
      <c r="A16" s="487"/>
      <c r="B16" s="487" t="s">
        <v>2736</v>
      </c>
      <c r="C16" s="487"/>
      <c r="D16" s="487"/>
      <c r="E16" s="487"/>
      <c r="F16" s="487"/>
      <c r="G16" s="487"/>
      <c r="H16" s="1316" t="str">
        <f>IF(第二面!K7="","",第二面!K7)</f>
        <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row>
    <row r="17" spans="1:29" ht="15" customHeight="1">
      <c r="A17" s="487"/>
      <c r="B17" s="487"/>
      <c r="C17" s="487"/>
      <c r="D17" s="487"/>
      <c r="E17" s="487"/>
      <c r="F17" s="487"/>
      <c r="G17" s="487"/>
      <c r="H17" s="1324"/>
      <c r="I17" s="1324"/>
      <c r="J17" s="1324"/>
      <c r="K17" s="1324"/>
      <c r="L17" s="1324"/>
      <c r="M17" s="489"/>
      <c r="N17" s="489"/>
      <c r="O17" s="489"/>
      <c r="P17" s="489"/>
      <c r="Q17" s="489"/>
      <c r="R17" s="489"/>
      <c r="S17" s="490"/>
      <c r="T17" s="490"/>
      <c r="U17" s="490"/>
      <c r="V17" s="490"/>
      <c r="W17" s="490"/>
      <c r="X17" s="490"/>
      <c r="Y17" s="490"/>
      <c r="Z17" s="490"/>
      <c r="AA17" s="490"/>
      <c r="AB17" s="490"/>
      <c r="AC17" s="490"/>
    </row>
    <row r="18" spans="1:29" ht="15" customHeight="1">
      <c r="A18" s="486" t="s">
        <v>2738</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row>
    <row r="19" spans="1:29" ht="15" customHeight="1">
      <c r="A19" s="487"/>
      <c r="B19" s="487" t="s">
        <v>2739</v>
      </c>
      <c r="C19" s="487"/>
      <c r="D19" s="487"/>
      <c r="E19" s="487"/>
      <c r="F19" s="491"/>
      <c r="G19" s="491"/>
      <c r="H19" s="487"/>
      <c r="I19" s="491" t="s">
        <v>2565</v>
      </c>
      <c r="J19" s="1318" t="str">
        <f>IF(第二面!L11="","",第二面!L11)</f>
        <v/>
      </c>
      <c r="K19" s="1318"/>
      <c r="L19" s="1318"/>
      <c r="M19" s="1319" t="s">
        <v>2566</v>
      </c>
      <c r="N19" s="1319"/>
      <c r="O19" s="1319"/>
      <c r="P19" s="1321" t="str">
        <f>IF(第二面!R11="","",第二面!R11)</f>
        <v/>
      </c>
      <c r="Q19" s="1321"/>
      <c r="R19" s="1321"/>
      <c r="S19" s="1321"/>
      <c r="T19" s="1319" t="s">
        <v>2567</v>
      </c>
      <c r="U19" s="1319"/>
      <c r="V19" s="1319"/>
      <c r="W19" s="1318" t="str">
        <f>IF(第二面!X11="","",第二面!X11)</f>
        <v/>
      </c>
      <c r="X19" s="1318"/>
      <c r="Y19" s="1318"/>
      <c r="Z19" s="1318"/>
      <c r="AA19" s="1318"/>
      <c r="AB19" s="1318"/>
      <c r="AC19" s="487" t="s">
        <v>17</v>
      </c>
    </row>
    <row r="20" spans="1:29" ht="15" customHeight="1">
      <c r="A20" s="487"/>
      <c r="B20" s="487" t="s">
        <v>2734</v>
      </c>
      <c r="C20" s="487"/>
      <c r="D20" s="487"/>
      <c r="E20" s="487"/>
      <c r="F20" s="494"/>
      <c r="G20" s="494"/>
      <c r="H20" s="1322" t="str">
        <f>IF(第二面!K12="","",第二面!K12)</f>
        <v/>
      </c>
      <c r="I20" s="1322"/>
      <c r="J20" s="1322"/>
      <c r="K20" s="1322"/>
      <c r="L20" s="1322"/>
      <c r="M20" s="1322"/>
      <c r="N20" s="1322"/>
      <c r="O20" s="1322"/>
      <c r="P20" s="1322"/>
      <c r="Q20" s="1322"/>
      <c r="R20" s="1322"/>
      <c r="S20" s="1322"/>
      <c r="T20" s="1322"/>
      <c r="U20" s="1322"/>
      <c r="V20" s="1322"/>
      <c r="W20" s="1322"/>
      <c r="X20" s="1322"/>
      <c r="Y20" s="1322"/>
      <c r="Z20" s="1322"/>
      <c r="AA20" s="1322"/>
      <c r="AB20" s="1322"/>
      <c r="AC20" s="1322"/>
    </row>
    <row r="21" spans="1:29" ht="15" customHeight="1">
      <c r="A21" s="487"/>
      <c r="B21" s="487" t="s">
        <v>3215</v>
      </c>
      <c r="C21" s="487"/>
      <c r="D21" s="487"/>
      <c r="E21" s="487"/>
      <c r="F21" s="487"/>
      <c r="G21" s="487"/>
      <c r="H21" s="487"/>
      <c r="I21" s="495"/>
      <c r="J21" s="1318" t="str">
        <f>IF(第二面!L13="","",第二面!L13)</f>
        <v/>
      </c>
      <c r="K21" s="1318"/>
      <c r="L21" s="1319" t="s">
        <v>2570</v>
      </c>
      <c r="M21" s="1319"/>
      <c r="N21" s="1319"/>
      <c r="O21" s="1319"/>
      <c r="P21" s="1319"/>
      <c r="Q21" s="1318" t="str">
        <f>IF(第二面!S13="","",第二面!S13)</f>
        <v/>
      </c>
      <c r="R21" s="1318"/>
      <c r="S21" s="1318"/>
      <c r="T21" s="1321" t="s">
        <v>2571</v>
      </c>
      <c r="U21" s="1321"/>
      <c r="V21" s="1321"/>
      <c r="W21" s="1321"/>
      <c r="X21" s="1318" t="str">
        <f>IF(第二面!Y13="","",第二面!Y13)</f>
        <v/>
      </c>
      <c r="Y21" s="1318"/>
      <c r="Z21" s="1318"/>
      <c r="AA21" s="1318"/>
      <c r="AB21" s="1318"/>
      <c r="AC21" s="487" t="s">
        <v>17</v>
      </c>
    </row>
    <row r="22" spans="1:29" ht="15" customHeight="1">
      <c r="A22" s="487"/>
      <c r="B22" s="487"/>
      <c r="C22" s="487"/>
      <c r="D22" s="487"/>
      <c r="E22" s="487"/>
      <c r="F22" s="487"/>
      <c r="G22" s="487"/>
      <c r="H22" s="1320" t="str">
        <f>IF(第二面!K14="","",第二面!K14)</f>
        <v/>
      </c>
      <c r="I22" s="1320"/>
      <c r="J22" s="1320"/>
      <c r="K22" s="1320"/>
      <c r="L22" s="1320"/>
      <c r="M22" s="1320"/>
      <c r="N22" s="1320"/>
      <c r="O22" s="1320"/>
      <c r="P22" s="1320"/>
      <c r="Q22" s="1320"/>
      <c r="R22" s="1320"/>
      <c r="S22" s="1320"/>
      <c r="T22" s="1320"/>
      <c r="U22" s="1320"/>
      <c r="V22" s="1320"/>
      <c r="W22" s="1320"/>
      <c r="X22" s="1320"/>
      <c r="Y22" s="1320"/>
      <c r="Z22" s="1320"/>
      <c r="AA22" s="1320"/>
      <c r="AB22" s="1320"/>
      <c r="AC22" s="1320"/>
    </row>
    <row r="23" spans="1:29" ht="15" customHeight="1">
      <c r="A23" s="487"/>
      <c r="B23" s="487" t="s">
        <v>2741</v>
      </c>
      <c r="C23" s="487"/>
      <c r="D23" s="487"/>
      <c r="E23" s="487"/>
      <c r="F23" s="487"/>
      <c r="G23" s="487"/>
      <c r="H23" s="487"/>
      <c r="I23" s="1315" t="str">
        <f>IF(第二面!K15="","",第二面!K15)</f>
        <v/>
      </c>
      <c r="J23" s="1323"/>
      <c r="K23" s="1323"/>
      <c r="L23" s="488"/>
      <c r="M23" s="488"/>
      <c r="N23" s="488"/>
      <c r="O23" s="487"/>
      <c r="P23" s="487"/>
      <c r="Q23" s="487"/>
      <c r="R23" s="487"/>
      <c r="S23" s="487"/>
      <c r="T23" s="487"/>
      <c r="U23" s="487"/>
      <c r="V23" s="487"/>
      <c r="W23" s="487"/>
      <c r="X23" s="487"/>
      <c r="Y23" s="487"/>
      <c r="Z23" s="487"/>
      <c r="AA23" s="487"/>
      <c r="AB23" s="487"/>
      <c r="AC23" s="487"/>
    </row>
    <row r="24" spans="1:29" ht="15" customHeight="1">
      <c r="A24" s="487"/>
      <c r="B24" s="487" t="s">
        <v>2742</v>
      </c>
      <c r="C24" s="487"/>
      <c r="D24" s="487"/>
      <c r="E24" s="487"/>
      <c r="F24" s="487"/>
      <c r="G24" s="487"/>
      <c r="H24" s="1316" t="str">
        <f>IF(第二面!K16="","",第二面!K16)</f>
        <v/>
      </c>
      <c r="I24" s="1316"/>
      <c r="J24" s="1316"/>
      <c r="K24" s="1316"/>
      <c r="L24" s="1316"/>
      <c r="M24" s="1316"/>
      <c r="N24" s="1316"/>
      <c r="O24" s="1316"/>
      <c r="P24" s="1316"/>
      <c r="Q24" s="1316"/>
      <c r="R24" s="1316"/>
      <c r="S24" s="1316"/>
      <c r="T24" s="1316"/>
      <c r="U24" s="1316"/>
      <c r="V24" s="1316"/>
      <c r="W24" s="1316"/>
      <c r="X24" s="1316"/>
      <c r="Y24" s="1316"/>
      <c r="Z24" s="1316"/>
      <c r="AA24" s="1316"/>
      <c r="AB24" s="1316"/>
      <c r="AC24" s="1316"/>
    </row>
    <row r="25" spans="1:29" ht="15" customHeight="1">
      <c r="A25" s="487"/>
      <c r="B25" s="487" t="s">
        <v>2743</v>
      </c>
      <c r="C25" s="487"/>
      <c r="D25" s="487"/>
      <c r="E25" s="487"/>
      <c r="F25" s="487"/>
      <c r="G25" s="487"/>
      <c r="H25" s="1314" t="str">
        <f>IF(第二面!K17="","",第二面!K17)</f>
        <v/>
      </c>
      <c r="I25" s="1314"/>
      <c r="J25" s="1314"/>
      <c r="K25" s="1314"/>
      <c r="L25" s="1314"/>
      <c r="M25" s="489"/>
      <c r="N25" s="489"/>
      <c r="O25" s="489"/>
      <c r="P25" s="489"/>
      <c r="Q25" s="489"/>
      <c r="R25" s="489"/>
      <c r="S25" s="487"/>
      <c r="T25" s="487"/>
      <c r="U25" s="487"/>
      <c r="V25" s="487"/>
      <c r="W25" s="487"/>
      <c r="X25" s="487"/>
      <c r="Y25" s="487"/>
      <c r="Z25" s="487"/>
      <c r="AA25" s="487"/>
      <c r="AB25" s="487"/>
      <c r="AC25" s="487"/>
    </row>
    <row r="26" spans="1:29" ht="15" customHeight="1">
      <c r="A26" s="486" t="s">
        <v>3216</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row>
    <row r="27" spans="1:29" ht="15" customHeight="1">
      <c r="A27" s="487"/>
      <c r="B27" s="487" t="s">
        <v>2745</v>
      </c>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row>
    <row r="28" spans="1:29" ht="15" customHeight="1">
      <c r="A28" s="487"/>
      <c r="B28" s="487" t="s">
        <v>2739</v>
      </c>
      <c r="C28" s="487"/>
      <c r="D28" s="487"/>
      <c r="E28" s="487"/>
      <c r="F28" s="491"/>
      <c r="G28" s="491"/>
      <c r="H28" s="487"/>
      <c r="I28" s="491" t="s">
        <v>2565</v>
      </c>
      <c r="J28" s="1318" t="str">
        <f>IF(第二面!L21="","",第二面!L21)</f>
        <v/>
      </c>
      <c r="K28" s="1318"/>
      <c r="L28" s="1318"/>
      <c r="M28" s="1319" t="s">
        <v>2566</v>
      </c>
      <c r="N28" s="1319"/>
      <c r="O28" s="1319"/>
      <c r="P28" s="1321" t="str">
        <f>IF(第二面!R21="","",第二面!R21)</f>
        <v/>
      </c>
      <c r="Q28" s="1321"/>
      <c r="R28" s="1321"/>
      <c r="S28" s="1321"/>
      <c r="T28" s="1319" t="s">
        <v>2567</v>
      </c>
      <c r="U28" s="1319"/>
      <c r="V28" s="1319"/>
      <c r="W28" s="1318" t="str">
        <f>IF(第二面!X21="","",第二面!X21)</f>
        <v/>
      </c>
      <c r="X28" s="1318"/>
      <c r="Y28" s="1318"/>
      <c r="Z28" s="1318"/>
      <c r="AA28" s="1318"/>
      <c r="AB28" s="1318"/>
      <c r="AC28" s="487" t="s">
        <v>17</v>
      </c>
    </row>
    <row r="29" spans="1:29" ht="15" customHeight="1">
      <c r="A29" s="487"/>
      <c r="B29" s="487" t="s">
        <v>2746</v>
      </c>
      <c r="C29" s="487"/>
      <c r="D29" s="487"/>
      <c r="E29" s="487"/>
      <c r="F29" s="494"/>
      <c r="G29" s="494"/>
      <c r="H29" s="1316" t="str">
        <f>IF(第二面!K22="","",第二面!K22)</f>
        <v/>
      </c>
      <c r="I29" s="1316"/>
      <c r="J29" s="1316"/>
      <c r="K29" s="1316"/>
      <c r="L29" s="1316"/>
      <c r="M29" s="1316"/>
      <c r="N29" s="1316"/>
      <c r="O29" s="1316"/>
      <c r="P29" s="1316"/>
      <c r="Q29" s="1316"/>
      <c r="R29" s="1316"/>
      <c r="S29" s="1316"/>
      <c r="T29" s="1316"/>
      <c r="U29" s="1316"/>
      <c r="V29" s="1316"/>
      <c r="W29" s="1316"/>
      <c r="X29" s="1316"/>
      <c r="Y29" s="1316"/>
      <c r="Z29" s="1316"/>
      <c r="AA29" s="1316"/>
      <c r="AB29" s="1316"/>
      <c r="AC29" s="1316"/>
    </row>
    <row r="30" spans="1:29" ht="15" customHeight="1">
      <c r="A30" s="487"/>
      <c r="B30" s="487" t="s">
        <v>3215</v>
      </c>
      <c r="C30" s="487"/>
      <c r="D30" s="487"/>
      <c r="E30" s="487"/>
      <c r="F30" s="487"/>
      <c r="G30" s="487"/>
      <c r="H30" s="487"/>
      <c r="I30" s="488"/>
      <c r="J30" s="1318" t="str">
        <f>IF(第二面!L23="","",第二面!L23)</f>
        <v/>
      </c>
      <c r="K30" s="1318"/>
      <c r="L30" s="1319" t="s">
        <v>2570</v>
      </c>
      <c r="M30" s="1319"/>
      <c r="N30" s="1319"/>
      <c r="O30" s="1319"/>
      <c r="P30" s="1319"/>
      <c r="Q30" s="1318" t="str">
        <f>IF(第二面!S23="","",第二面!S23)</f>
        <v/>
      </c>
      <c r="R30" s="1318"/>
      <c r="S30" s="1318"/>
      <c r="T30" s="1319" t="s">
        <v>2571</v>
      </c>
      <c r="U30" s="1319"/>
      <c r="V30" s="1319"/>
      <c r="W30" s="1319"/>
      <c r="X30" s="1318" t="str">
        <f>IF(第二面!Y23="","",第二面!Y23)</f>
        <v/>
      </c>
      <c r="Y30" s="1318"/>
      <c r="Z30" s="1318"/>
      <c r="AA30" s="1318"/>
      <c r="AB30" s="1318"/>
      <c r="AC30" s="487" t="s">
        <v>17</v>
      </c>
    </row>
    <row r="31" spans="1:29" ht="15" customHeight="1">
      <c r="A31" s="487"/>
      <c r="B31" s="487"/>
      <c r="C31" s="487"/>
      <c r="D31" s="487"/>
      <c r="E31" s="487"/>
      <c r="F31" s="487"/>
      <c r="G31" s="487"/>
      <c r="H31" s="1314" t="str">
        <f>IF(第二面!K24="","",第二面!K24)</f>
        <v/>
      </c>
      <c r="I31" s="1314"/>
      <c r="J31" s="1314"/>
      <c r="K31" s="1314"/>
      <c r="L31" s="1314"/>
      <c r="M31" s="1314"/>
      <c r="N31" s="1314"/>
      <c r="O31" s="1314"/>
      <c r="P31" s="1314"/>
      <c r="Q31" s="1314"/>
      <c r="R31" s="1314"/>
      <c r="S31" s="1314"/>
      <c r="T31" s="1314"/>
      <c r="U31" s="1314"/>
      <c r="V31" s="1314"/>
      <c r="W31" s="1314"/>
      <c r="X31" s="1314"/>
      <c r="Y31" s="1314"/>
      <c r="Z31" s="1314"/>
      <c r="AA31" s="1314"/>
      <c r="AB31" s="1314"/>
      <c r="AC31" s="1314"/>
    </row>
    <row r="32" spans="1:29" ht="15" customHeight="1">
      <c r="A32" s="487"/>
      <c r="B32" s="487" t="s">
        <v>2741</v>
      </c>
      <c r="C32" s="487"/>
      <c r="D32" s="487"/>
      <c r="E32" s="487"/>
      <c r="F32" s="487"/>
      <c r="G32" s="487"/>
      <c r="H32" s="487"/>
      <c r="I32" s="1315" t="str">
        <f>IF(第二面!K25="","",第二面!K25)</f>
        <v/>
      </c>
      <c r="J32" s="1315"/>
      <c r="K32" s="1315"/>
      <c r="L32" s="488"/>
      <c r="M32" s="488"/>
      <c r="N32" s="488"/>
      <c r="O32" s="487"/>
      <c r="P32" s="487"/>
      <c r="Q32" s="487"/>
      <c r="R32" s="487"/>
      <c r="S32" s="487"/>
      <c r="T32" s="487"/>
      <c r="U32" s="487"/>
      <c r="V32" s="487"/>
      <c r="W32" s="487"/>
      <c r="X32" s="487"/>
      <c r="Y32" s="487"/>
      <c r="Z32" s="487"/>
      <c r="AA32" s="487"/>
      <c r="AB32" s="487"/>
      <c r="AC32" s="487"/>
    </row>
    <row r="33" spans="1:29" ht="15" customHeight="1">
      <c r="A33" s="487"/>
      <c r="B33" s="487" t="s">
        <v>2742</v>
      </c>
      <c r="C33" s="487"/>
      <c r="D33" s="487"/>
      <c r="E33" s="487"/>
      <c r="F33" s="487"/>
      <c r="G33" s="487"/>
      <c r="H33" s="1316" t="str">
        <f>IF(第二面!K26="","",第二面!K26)</f>
        <v/>
      </c>
      <c r="I33" s="1316"/>
      <c r="J33" s="1316"/>
      <c r="K33" s="1316"/>
      <c r="L33" s="1316"/>
      <c r="M33" s="1316"/>
      <c r="N33" s="1316"/>
      <c r="O33" s="1316"/>
      <c r="P33" s="1316"/>
      <c r="Q33" s="1316"/>
      <c r="R33" s="1316"/>
      <c r="S33" s="1316"/>
      <c r="T33" s="1316"/>
      <c r="U33" s="1316"/>
      <c r="V33" s="1316"/>
      <c r="W33" s="1316"/>
      <c r="X33" s="1316"/>
      <c r="Y33" s="1316"/>
      <c r="Z33" s="1316"/>
      <c r="AA33" s="1316"/>
      <c r="AB33" s="1316"/>
      <c r="AC33" s="1316"/>
    </row>
    <row r="34" spans="1:29" ht="15" customHeight="1">
      <c r="A34" s="487"/>
      <c r="B34" s="487" t="s">
        <v>2743</v>
      </c>
      <c r="C34" s="487"/>
      <c r="D34" s="487"/>
      <c r="E34" s="487"/>
      <c r="F34" s="487"/>
      <c r="G34" s="487"/>
      <c r="H34" s="1314" t="str">
        <f>IF(第二面!K27="","",第二面!K27)</f>
        <v/>
      </c>
      <c r="I34" s="1314"/>
      <c r="J34" s="1314"/>
      <c r="K34" s="1314"/>
      <c r="L34" s="1314"/>
      <c r="M34" s="489"/>
      <c r="N34" s="489"/>
      <c r="O34" s="489"/>
      <c r="P34" s="489"/>
      <c r="Q34" s="489"/>
      <c r="R34" s="489"/>
      <c r="S34" s="490"/>
      <c r="T34" s="490"/>
      <c r="U34" s="490"/>
      <c r="V34" s="490"/>
      <c r="W34" s="490"/>
      <c r="X34" s="490"/>
      <c r="Y34" s="490"/>
      <c r="Z34" s="490"/>
      <c r="AA34" s="490"/>
      <c r="AB34" s="490"/>
      <c r="AC34" s="490"/>
    </row>
    <row r="35" spans="1:29" ht="15" customHeight="1">
      <c r="A35" s="497"/>
      <c r="B35" s="497" t="s">
        <v>2747</v>
      </c>
      <c r="C35" s="497"/>
      <c r="D35" s="497"/>
      <c r="E35" s="497"/>
      <c r="F35" s="497"/>
      <c r="G35" s="497"/>
      <c r="H35" s="498"/>
      <c r="I35" s="499"/>
      <c r="J35" s="499"/>
      <c r="K35" s="499"/>
      <c r="L35" s="1317" t="str">
        <f>IF(第二面!K28="","",第二面!K28)</f>
        <v/>
      </c>
      <c r="M35" s="1317"/>
      <c r="N35" s="1317"/>
      <c r="O35" s="1317"/>
      <c r="P35" s="1317"/>
      <c r="Q35" s="1317"/>
      <c r="R35" s="1317"/>
      <c r="S35" s="1317"/>
      <c r="T35" s="1317"/>
      <c r="U35" s="1317"/>
      <c r="V35" s="1317"/>
      <c r="W35" s="1317"/>
      <c r="X35" s="1317"/>
      <c r="Y35" s="1317"/>
      <c r="Z35" s="1317"/>
      <c r="AA35" s="1317"/>
      <c r="AB35" s="1317"/>
      <c r="AC35" s="1317"/>
    </row>
    <row r="36" spans="1:29" ht="15" customHeight="1">
      <c r="A36" s="487"/>
      <c r="B36" s="487" t="s">
        <v>2748</v>
      </c>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row>
    <row r="37" spans="1:29" ht="15" customHeight="1">
      <c r="A37" s="487"/>
      <c r="B37" s="487" t="s">
        <v>2739</v>
      </c>
      <c r="C37" s="487"/>
      <c r="D37" s="487"/>
      <c r="E37" s="487"/>
      <c r="F37" s="491"/>
      <c r="G37" s="491"/>
      <c r="H37" s="487"/>
      <c r="I37" s="491" t="s">
        <v>2565</v>
      </c>
      <c r="J37" s="1318" t="str">
        <f>IF(第二面!L31="","",第二面!L31)</f>
        <v/>
      </c>
      <c r="K37" s="1318"/>
      <c r="L37" s="1318"/>
      <c r="M37" s="1319" t="s">
        <v>2566</v>
      </c>
      <c r="N37" s="1319"/>
      <c r="O37" s="1319"/>
      <c r="P37" s="1321" t="str">
        <f>IF(第二面!R31="","",第二面!R31)</f>
        <v/>
      </c>
      <c r="Q37" s="1321"/>
      <c r="R37" s="1321"/>
      <c r="S37" s="1321"/>
      <c r="T37" s="1319" t="s">
        <v>2567</v>
      </c>
      <c r="U37" s="1319"/>
      <c r="V37" s="1319"/>
      <c r="W37" s="1318" t="str">
        <f>IF(第二面!X31="","",第二面!X31)</f>
        <v/>
      </c>
      <c r="X37" s="1318"/>
      <c r="Y37" s="1318"/>
      <c r="Z37" s="1318"/>
      <c r="AA37" s="1318"/>
      <c r="AB37" s="1318"/>
      <c r="AC37" s="487" t="s">
        <v>17</v>
      </c>
    </row>
    <row r="38" spans="1:29" ht="15" customHeight="1">
      <c r="A38" s="487"/>
      <c r="B38" s="487" t="s">
        <v>2746</v>
      </c>
      <c r="C38" s="487"/>
      <c r="D38" s="487"/>
      <c r="E38" s="487"/>
      <c r="F38" s="494"/>
      <c r="G38" s="494"/>
      <c r="H38" s="1316" t="str">
        <f>IF(第二面!K32="","",第二面!K32)</f>
        <v/>
      </c>
      <c r="I38" s="1316"/>
      <c r="J38" s="1316"/>
      <c r="K38" s="1316"/>
      <c r="L38" s="1316"/>
      <c r="M38" s="1316"/>
      <c r="N38" s="1316"/>
      <c r="O38" s="1316"/>
      <c r="P38" s="1316"/>
      <c r="Q38" s="1316"/>
      <c r="R38" s="1316"/>
      <c r="S38" s="1316"/>
      <c r="T38" s="1316"/>
      <c r="U38" s="1316"/>
      <c r="V38" s="1316"/>
      <c r="W38" s="1316"/>
      <c r="X38" s="1316"/>
      <c r="Y38" s="1316"/>
      <c r="Z38" s="1316"/>
      <c r="AA38" s="1316"/>
      <c r="AB38" s="1316"/>
      <c r="AC38" s="1316"/>
    </row>
    <row r="39" spans="1:29" ht="15" customHeight="1">
      <c r="A39" s="487"/>
      <c r="B39" s="487" t="s">
        <v>3215</v>
      </c>
      <c r="C39" s="487"/>
      <c r="D39" s="487"/>
      <c r="E39" s="487"/>
      <c r="F39" s="487"/>
      <c r="G39" s="487"/>
      <c r="H39" s="487"/>
      <c r="I39" s="488"/>
      <c r="J39" s="1318" t="str">
        <f>IF(第二面!L33="","",第二面!L33)</f>
        <v/>
      </c>
      <c r="K39" s="1318"/>
      <c r="L39" s="1319" t="s">
        <v>2570</v>
      </c>
      <c r="M39" s="1319"/>
      <c r="N39" s="1319"/>
      <c r="O39" s="1319"/>
      <c r="P39" s="1319"/>
      <c r="Q39" s="1318" t="str">
        <f>IF(第二面!S33="","",第二面!S33)</f>
        <v/>
      </c>
      <c r="R39" s="1318"/>
      <c r="S39" s="1318"/>
      <c r="T39" s="1319" t="s">
        <v>2571</v>
      </c>
      <c r="U39" s="1319"/>
      <c r="V39" s="1319"/>
      <c r="W39" s="1319"/>
      <c r="X39" s="1318" t="str">
        <f>IF(第二面!Y33="","",第二面!Y33)</f>
        <v/>
      </c>
      <c r="Y39" s="1318"/>
      <c r="Z39" s="1318"/>
      <c r="AA39" s="1318"/>
      <c r="AB39" s="1318"/>
      <c r="AC39" s="487" t="s">
        <v>17</v>
      </c>
    </row>
    <row r="40" spans="1:29" ht="15" customHeight="1">
      <c r="A40" s="487"/>
      <c r="B40" s="487"/>
      <c r="C40" s="487"/>
      <c r="D40" s="487"/>
      <c r="E40" s="487"/>
      <c r="F40" s="487"/>
      <c r="G40" s="487"/>
      <c r="H40" s="1314" t="str">
        <f>IF(第二面!K34="","",第二面!K34)</f>
        <v/>
      </c>
      <c r="I40" s="1314"/>
      <c r="J40" s="1314"/>
      <c r="K40" s="1314"/>
      <c r="L40" s="1314"/>
      <c r="M40" s="1314"/>
      <c r="N40" s="1314"/>
      <c r="O40" s="1314"/>
      <c r="P40" s="1314"/>
      <c r="Q40" s="1314"/>
      <c r="R40" s="1314"/>
      <c r="S40" s="1314"/>
      <c r="T40" s="1314"/>
      <c r="U40" s="1314"/>
      <c r="V40" s="1314"/>
      <c r="W40" s="1314"/>
      <c r="X40" s="1314"/>
      <c r="Y40" s="1314"/>
      <c r="Z40" s="1314"/>
      <c r="AA40" s="1314"/>
      <c r="AB40" s="1314"/>
      <c r="AC40" s="1314"/>
    </row>
    <row r="41" spans="1:29" ht="15" customHeight="1">
      <c r="A41" s="487"/>
      <c r="B41" s="487" t="s">
        <v>2741</v>
      </c>
      <c r="C41" s="487"/>
      <c r="D41" s="487"/>
      <c r="E41" s="487"/>
      <c r="F41" s="487"/>
      <c r="G41" s="487"/>
      <c r="H41" s="487"/>
      <c r="I41" s="1315" t="str">
        <f>IF(第二面!K35="","",第二面!K35)</f>
        <v/>
      </c>
      <c r="J41" s="1315"/>
      <c r="K41" s="1315"/>
      <c r="L41" s="488"/>
      <c r="M41" s="488"/>
      <c r="N41" s="488"/>
      <c r="O41" s="487"/>
      <c r="P41" s="487"/>
      <c r="Q41" s="487"/>
      <c r="R41" s="487"/>
      <c r="S41" s="487"/>
      <c r="T41" s="487"/>
      <c r="U41" s="487"/>
      <c r="V41" s="487"/>
      <c r="W41" s="487"/>
      <c r="X41" s="487"/>
      <c r="Y41" s="487"/>
      <c r="Z41" s="487"/>
      <c r="AA41" s="487"/>
      <c r="AB41" s="487"/>
      <c r="AC41" s="487"/>
    </row>
    <row r="42" spans="1:29" ht="15" customHeight="1">
      <c r="A42" s="487"/>
      <c r="B42" s="487" t="s">
        <v>2742</v>
      </c>
      <c r="C42" s="487"/>
      <c r="D42" s="487"/>
      <c r="E42" s="487"/>
      <c r="F42" s="487"/>
      <c r="G42" s="487"/>
      <c r="H42" s="1316" t="str">
        <f>IF(第二面!K36="","",第二面!K36)</f>
        <v/>
      </c>
      <c r="I42" s="1316"/>
      <c r="J42" s="1316"/>
      <c r="K42" s="1316"/>
      <c r="L42" s="1316"/>
      <c r="M42" s="1316"/>
      <c r="N42" s="1316"/>
      <c r="O42" s="1316"/>
      <c r="P42" s="1316"/>
      <c r="Q42" s="1316"/>
      <c r="R42" s="1316"/>
      <c r="S42" s="1316"/>
      <c r="T42" s="1316"/>
      <c r="U42" s="1316"/>
      <c r="V42" s="1316"/>
      <c r="W42" s="1316"/>
      <c r="X42" s="1316"/>
      <c r="Y42" s="1316"/>
      <c r="Z42" s="1316"/>
      <c r="AA42" s="1316"/>
      <c r="AB42" s="1316"/>
      <c r="AC42" s="1316"/>
    </row>
    <row r="43" spans="1:29" ht="15" customHeight="1">
      <c r="A43" s="487"/>
      <c r="B43" s="487" t="s">
        <v>2743</v>
      </c>
      <c r="C43" s="487"/>
      <c r="D43" s="487"/>
      <c r="E43" s="487"/>
      <c r="F43" s="487"/>
      <c r="G43" s="487"/>
      <c r="H43" s="1314" t="str">
        <f>IF(第二面!K37="","",第二面!K37)</f>
        <v/>
      </c>
      <c r="I43" s="1314"/>
      <c r="J43" s="1314"/>
      <c r="K43" s="1314"/>
      <c r="L43" s="1314"/>
      <c r="M43" s="489"/>
      <c r="N43" s="489"/>
      <c r="O43" s="489"/>
      <c r="P43" s="489"/>
      <c r="Q43" s="489"/>
      <c r="R43" s="489"/>
      <c r="S43" s="490"/>
      <c r="T43" s="490"/>
      <c r="U43" s="490"/>
      <c r="V43" s="490"/>
      <c r="W43" s="490"/>
      <c r="X43" s="490"/>
      <c r="Y43" s="490"/>
      <c r="Z43" s="490"/>
      <c r="AA43" s="490"/>
      <c r="AB43" s="490"/>
      <c r="AC43" s="490"/>
    </row>
    <row r="44" spans="1:29" ht="15" customHeight="1">
      <c r="A44" s="497"/>
      <c r="B44" s="497" t="s">
        <v>2747</v>
      </c>
      <c r="C44" s="497"/>
      <c r="D44" s="497"/>
      <c r="E44" s="497"/>
      <c r="F44" s="497"/>
      <c r="G44" s="497"/>
      <c r="H44" s="498"/>
      <c r="I44" s="499"/>
      <c r="J44" s="499"/>
      <c r="K44" s="499"/>
      <c r="L44" s="1317" t="str">
        <f>IF(第二面!K38="","",第二面!K38)</f>
        <v/>
      </c>
      <c r="M44" s="1317"/>
      <c r="N44" s="1317"/>
      <c r="O44" s="1317"/>
      <c r="P44" s="1317"/>
      <c r="Q44" s="1317"/>
      <c r="R44" s="1317"/>
      <c r="S44" s="1317"/>
      <c r="T44" s="1317"/>
      <c r="U44" s="1317"/>
      <c r="V44" s="1317"/>
      <c r="W44" s="1317"/>
      <c r="X44" s="1317"/>
      <c r="Y44" s="1317"/>
      <c r="Z44" s="1317"/>
      <c r="AA44" s="1317"/>
      <c r="AB44" s="1317"/>
      <c r="AC44" s="1317"/>
    </row>
    <row r="45" spans="1:29" ht="15" customHeight="1">
      <c r="A45" s="487"/>
      <c r="B45" s="487" t="s">
        <v>2739</v>
      </c>
      <c r="C45" s="487"/>
      <c r="D45" s="487"/>
      <c r="E45" s="487"/>
      <c r="F45" s="491"/>
      <c r="G45" s="491"/>
      <c r="H45" s="487"/>
      <c r="I45" s="491" t="s">
        <v>2565</v>
      </c>
      <c r="J45" s="1318" t="str">
        <f>IF(第二面!L40="","",第二面!L40)</f>
        <v/>
      </c>
      <c r="K45" s="1318"/>
      <c r="L45" s="1318"/>
      <c r="M45" s="1319" t="s">
        <v>2566</v>
      </c>
      <c r="N45" s="1319"/>
      <c r="O45" s="1319"/>
      <c r="P45" s="1321" t="str">
        <f>IF(第二面!R40="","",第二面!R40)</f>
        <v/>
      </c>
      <c r="Q45" s="1321"/>
      <c r="R45" s="1321"/>
      <c r="S45" s="1321"/>
      <c r="T45" s="1319" t="s">
        <v>2567</v>
      </c>
      <c r="U45" s="1319"/>
      <c r="V45" s="1319"/>
      <c r="W45" s="1318" t="str">
        <f>IF(第二面!X40="","",第二面!X40)</f>
        <v/>
      </c>
      <c r="X45" s="1318"/>
      <c r="Y45" s="1318"/>
      <c r="Z45" s="1318"/>
      <c r="AA45" s="1318"/>
      <c r="AB45" s="1318"/>
      <c r="AC45" s="487" t="s">
        <v>17</v>
      </c>
    </row>
    <row r="46" spans="1:29" ht="15" customHeight="1">
      <c r="A46" s="487"/>
      <c r="B46" s="487" t="s">
        <v>2746</v>
      </c>
      <c r="C46" s="487"/>
      <c r="D46" s="487"/>
      <c r="E46" s="487"/>
      <c r="F46" s="494"/>
      <c r="G46" s="494"/>
      <c r="H46" s="1322" t="str">
        <f>第二面!K41</f>
        <v/>
      </c>
      <c r="I46" s="1322"/>
      <c r="J46" s="1322"/>
      <c r="K46" s="1322"/>
      <c r="L46" s="1322"/>
      <c r="M46" s="1322"/>
      <c r="N46" s="1322"/>
      <c r="O46" s="1322"/>
      <c r="P46" s="1322"/>
      <c r="Q46" s="1322"/>
      <c r="R46" s="1322"/>
      <c r="S46" s="1322"/>
      <c r="T46" s="1322"/>
      <c r="U46" s="1322"/>
      <c r="V46" s="1322"/>
      <c r="W46" s="1322"/>
      <c r="X46" s="1322"/>
      <c r="Y46" s="1322"/>
      <c r="Z46" s="1322"/>
      <c r="AA46" s="1322"/>
      <c r="AB46" s="1322"/>
      <c r="AC46" s="1322"/>
    </row>
    <row r="47" spans="1:29" ht="15" customHeight="1">
      <c r="A47" s="487"/>
      <c r="B47" s="487" t="s">
        <v>3215</v>
      </c>
      <c r="C47" s="487"/>
      <c r="D47" s="487"/>
      <c r="E47" s="487"/>
      <c r="F47" s="487"/>
      <c r="G47" s="487"/>
      <c r="H47" s="487"/>
      <c r="I47" s="488"/>
      <c r="J47" s="1318" t="str">
        <f>IF(第二面!L42="","",第二面!L42)</f>
        <v/>
      </c>
      <c r="K47" s="1318"/>
      <c r="L47" s="1319" t="s">
        <v>2570</v>
      </c>
      <c r="M47" s="1319"/>
      <c r="N47" s="1319"/>
      <c r="O47" s="1319"/>
      <c r="P47" s="1319"/>
      <c r="Q47" s="1318" t="str">
        <f>IF(第二面!S42="","",第二面!S42)</f>
        <v/>
      </c>
      <c r="R47" s="1318"/>
      <c r="S47" s="1318"/>
      <c r="T47" s="1319" t="s">
        <v>2571</v>
      </c>
      <c r="U47" s="1319"/>
      <c r="V47" s="1319"/>
      <c r="W47" s="1319"/>
      <c r="X47" s="1318" t="str">
        <f>IF(第二面!Y42="","",第二面!Y42)</f>
        <v/>
      </c>
      <c r="Y47" s="1318"/>
      <c r="Z47" s="1318"/>
      <c r="AA47" s="1318"/>
      <c r="AB47" s="1318"/>
      <c r="AC47" s="487" t="s">
        <v>17</v>
      </c>
    </row>
    <row r="48" spans="1:29" ht="15" customHeight="1">
      <c r="A48" s="487"/>
      <c r="B48" s="487"/>
      <c r="C48" s="487"/>
      <c r="D48" s="487"/>
      <c r="E48" s="487"/>
      <c r="F48" s="487"/>
      <c r="G48" s="487"/>
      <c r="H48" s="1320" t="str">
        <f>第二面!K43</f>
        <v/>
      </c>
      <c r="I48" s="1320"/>
      <c r="J48" s="1320"/>
      <c r="K48" s="1320"/>
      <c r="L48" s="1320"/>
      <c r="M48" s="1320"/>
      <c r="N48" s="1320"/>
      <c r="O48" s="1320"/>
      <c r="P48" s="1320"/>
      <c r="Q48" s="1320"/>
      <c r="R48" s="1320"/>
      <c r="S48" s="1320"/>
      <c r="T48" s="1320"/>
      <c r="U48" s="1320"/>
      <c r="V48" s="1320"/>
      <c r="W48" s="1320"/>
      <c r="X48" s="1320"/>
      <c r="Y48" s="1320"/>
      <c r="Z48" s="1320"/>
      <c r="AA48" s="1320"/>
      <c r="AB48" s="1320"/>
      <c r="AC48" s="1320"/>
    </row>
    <row r="49" spans="1:29" ht="15" customHeight="1">
      <c r="A49" s="487"/>
      <c r="B49" s="487" t="s">
        <v>2741</v>
      </c>
      <c r="C49" s="487"/>
      <c r="D49" s="487"/>
      <c r="E49" s="487"/>
      <c r="F49" s="487"/>
      <c r="G49" s="487"/>
      <c r="H49" s="487"/>
      <c r="I49" s="1315" t="str">
        <f>IF(第二面!K44="","",第二面!K44)</f>
        <v/>
      </c>
      <c r="J49" s="1315"/>
      <c r="K49" s="1315"/>
      <c r="L49" s="488"/>
      <c r="M49" s="488"/>
      <c r="N49" s="488"/>
      <c r="O49" s="487"/>
      <c r="P49" s="487"/>
      <c r="Q49" s="487"/>
      <c r="R49" s="487"/>
      <c r="S49" s="487"/>
      <c r="T49" s="487"/>
      <c r="U49" s="487"/>
      <c r="V49" s="487"/>
      <c r="W49" s="487"/>
      <c r="X49" s="487"/>
      <c r="Y49" s="487"/>
      <c r="Z49" s="487"/>
      <c r="AA49" s="487"/>
      <c r="AB49" s="487"/>
      <c r="AC49" s="487"/>
    </row>
    <row r="50" spans="1:29" ht="15" customHeight="1">
      <c r="A50" s="487"/>
      <c r="B50" s="487" t="s">
        <v>2742</v>
      </c>
      <c r="C50" s="487"/>
      <c r="D50" s="487"/>
      <c r="E50" s="487"/>
      <c r="F50" s="487"/>
      <c r="G50" s="487"/>
      <c r="H50" s="1316" t="str">
        <f>IF(第二面!K45="","",第二面!K45)</f>
        <v/>
      </c>
      <c r="I50" s="1316"/>
      <c r="J50" s="1316"/>
      <c r="K50" s="1316"/>
      <c r="L50" s="1316"/>
      <c r="M50" s="1316"/>
      <c r="N50" s="1316"/>
      <c r="O50" s="1316"/>
      <c r="P50" s="1316"/>
      <c r="Q50" s="1316"/>
      <c r="R50" s="1316"/>
      <c r="S50" s="1316"/>
      <c r="T50" s="1316"/>
      <c r="U50" s="1316"/>
      <c r="V50" s="1316"/>
      <c r="W50" s="1316"/>
      <c r="X50" s="1316"/>
      <c r="Y50" s="1316"/>
      <c r="Z50" s="1316"/>
      <c r="AA50" s="1316"/>
      <c r="AB50" s="1316"/>
      <c r="AC50" s="1316"/>
    </row>
    <row r="51" spans="1:29" ht="15" customHeight="1">
      <c r="A51" s="487"/>
      <c r="B51" s="487" t="s">
        <v>2743</v>
      </c>
      <c r="C51" s="487"/>
      <c r="D51" s="487"/>
      <c r="E51" s="487"/>
      <c r="F51" s="487"/>
      <c r="G51" s="487"/>
      <c r="H51" s="1314" t="str">
        <f>IF(第二面!K46="","",第二面!K46)</f>
        <v/>
      </c>
      <c r="I51" s="1314"/>
      <c r="J51" s="1314"/>
      <c r="K51" s="1314"/>
      <c r="L51" s="1314"/>
      <c r="M51" s="489"/>
      <c r="N51" s="489"/>
      <c r="O51" s="489"/>
      <c r="P51" s="489"/>
      <c r="Q51" s="489"/>
      <c r="R51" s="489"/>
      <c r="S51" s="490"/>
      <c r="T51" s="490"/>
      <c r="U51" s="490"/>
      <c r="V51" s="490"/>
      <c r="W51" s="490"/>
      <c r="X51" s="490"/>
      <c r="Y51" s="490"/>
      <c r="Z51" s="490"/>
      <c r="AA51" s="490"/>
      <c r="AB51" s="490"/>
      <c r="AC51" s="490"/>
    </row>
    <row r="52" spans="1:29" ht="15" customHeight="1">
      <c r="A52" s="497"/>
      <c r="B52" s="497" t="s">
        <v>2747</v>
      </c>
      <c r="C52" s="497"/>
      <c r="D52" s="497"/>
      <c r="E52" s="497"/>
      <c r="F52" s="497"/>
      <c r="G52" s="497"/>
      <c r="H52" s="498"/>
      <c r="I52" s="499"/>
      <c r="J52" s="499"/>
      <c r="K52" s="499"/>
      <c r="L52" s="1317" t="str">
        <f>IF(第二面!K47="","",第二面!K47)</f>
        <v/>
      </c>
      <c r="M52" s="1317"/>
      <c r="N52" s="1317"/>
      <c r="O52" s="1317"/>
      <c r="P52" s="1317"/>
      <c r="Q52" s="1317"/>
      <c r="R52" s="1317"/>
      <c r="S52" s="1317"/>
      <c r="T52" s="1317"/>
      <c r="U52" s="1317"/>
      <c r="V52" s="1317"/>
      <c r="W52" s="1317"/>
      <c r="X52" s="1317"/>
      <c r="Y52" s="1317"/>
      <c r="Z52" s="1317"/>
      <c r="AA52" s="1317"/>
      <c r="AB52" s="1317"/>
      <c r="AC52" s="1317"/>
    </row>
    <row r="53" spans="1:29" ht="15" customHeight="1">
      <c r="A53" s="487"/>
      <c r="B53" s="487" t="s">
        <v>2739</v>
      </c>
      <c r="C53" s="487"/>
      <c r="D53" s="487"/>
      <c r="E53" s="487"/>
      <c r="F53" s="491"/>
      <c r="G53" s="491"/>
      <c r="H53" s="487"/>
      <c r="I53" s="491" t="s">
        <v>2565</v>
      </c>
      <c r="J53" s="1318" t="str">
        <f>IF(第二面!L49="","",第二面!L49)</f>
        <v/>
      </c>
      <c r="K53" s="1318"/>
      <c r="L53" s="1318"/>
      <c r="M53" s="1319" t="s">
        <v>2566</v>
      </c>
      <c r="N53" s="1319"/>
      <c r="O53" s="1319"/>
      <c r="P53" s="1321" t="str">
        <f>IF(第二面!R49="","",第二面!R49)</f>
        <v/>
      </c>
      <c r="Q53" s="1321"/>
      <c r="R53" s="1321"/>
      <c r="S53" s="1321"/>
      <c r="T53" s="1319" t="s">
        <v>2567</v>
      </c>
      <c r="U53" s="1319"/>
      <c r="V53" s="1319"/>
      <c r="W53" s="1318" t="str">
        <f>IF(第二面!X49="","",第二面!X49)</f>
        <v/>
      </c>
      <c r="X53" s="1318"/>
      <c r="Y53" s="1318"/>
      <c r="Z53" s="1318"/>
      <c r="AA53" s="1318"/>
      <c r="AB53" s="1318"/>
      <c r="AC53" s="487" t="s">
        <v>17</v>
      </c>
    </row>
    <row r="54" spans="1:29" ht="15" customHeight="1">
      <c r="A54" s="487"/>
      <c r="B54" s="487" t="s">
        <v>2746</v>
      </c>
      <c r="C54" s="487"/>
      <c r="D54" s="487"/>
      <c r="E54" s="487"/>
      <c r="F54" s="494"/>
      <c r="G54" s="494"/>
      <c r="H54" s="1316" t="str">
        <f>IF(第二面!K50="","",第二面!K50)</f>
        <v/>
      </c>
      <c r="I54" s="1316"/>
      <c r="J54" s="1316"/>
      <c r="K54" s="1316"/>
      <c r="L54" s="1316"/>
      <c r="M54" s="1316"/>
      <c r="N54" s="1316"/>
      <c r="O54" s="1316"/>
      <c r="P54" s="1316"/>
      <c r="Q54" s="1316"/>
      <c r="R54" s="1316"/>
      <c r="S54" s="1316"/>
      <c r="T54" s="1316"/>
      <c r="U54" s="1316"/>
      <c r="V54" s="1316"/>
      <c r="W54" s="1316"/>
      <c r="X54" s="1316"/>
      <c r="Y54" s="1316"/>
      <c r="Z54" s="1316"/>
      <c r="AA54" s="1316"/>
      <c r="AB54" s="1316"/>
      <c r="AC54" s="1316"/>
    </row>
    <row r="55" spans="1:29" ht="15" customHeight="1">
      <c r="A55" s="487"/>
      <c r="B55" s="487" t="s">
        <v>3215</v>
      </c>
      <c r="C55" s="487"/>
      <c r="D55" s="487"/>
      <c r="E55" s="487"/>
      <c r="F55" s="487"/>
      <c r="G55" s="487"/>
      <c r="H55" s="487"/>
      <c r="I55" s="488"/>
      <c r="J55" s="1318" t="str">
        <f>IF(第二面!L51="","",第二面!L51)</f>
        <v/>
      </c>
      <c r="K55" s="1318"/>
      <c r="L55" s="1319" t="s">
        <v>2570</v>
      </c>
      <c r="M55" s="1319"/>
      <c r="N55" s="1319"/>
      <c r="O55" s="1319"/>
      <c r="P55" s="1319"/>
      <c r="Q55" s="1318" t="str">
        <f>IF(第二面!S51="","",第二面!S51)</f>
        <v/>
      </c>
      <c r="R55" s="1318"/>
      <c r="S55" s="1318"/>
      <c r="T55" s="1319" t="s">
        <v>2571</v>
      </c>
      <c r="U55" s="1319"/>
      <c r="V55" s="1319"/>
      <c r="W55" s="1319"/>
      <c r="X55" s="1318" t="str">
        <f>IF(第二面!Y51="","",第二面!Y51)</f>
        <v/>
      </c>
      <c r="Y55" s="1318"/>
      <c r="Z55" s="1318"/>
      <c r="AA55" s="1318"/>
      <c r="AB55" s="1318"/>
      <c r="AC55" s="487" t="s">
        <v>17</v>
      </c>
    </row>
    <row r="56" spans="1:29" ht="15" customHeight="1">
      <c r="A56" s="487"/>
      <c r="B56" s="487"/>
      <c r="C56" s="487"/>
      <c r="D56" s="487"/>
      <c r="E56" s="487"/>
      <c r="F56" s="487"/>
      <c r="G56" s="487"/>
      <c r="H56" s="1314" t="str">
        <f>IF(第二面!K52="","",第二面!K52)</f>
        <v/>
      </c>
      <c r="I56" s="1314"/>
      <c r="J56" s="1314"/>
      <c r="K56" s="1314"/>
      <c r="L56" s="1314"/>
      <c r="M56" s="1314"/>
      <c r="N56" s="1314"/>
      <c r="O56" s="1314"/>
      <c r="P56" s="1314"/>
      <c r="Q56" s="1314"/>
      <c r="R56" s="1314"/>
      <c r="S56" s="1314"/>
      <c r="T56" s="1314"/>
      <c r="U56" s="1314"/>
      <c r="V56" s="1314"/>
      <c r="W56" s="1314"/>
      <c r="X56" s="1314"/>
      <c r="Y56" s="1314"/>
      <c r="Z56" s="1314"/>
      <c r="AA56" s="1314"/>
      <c r="AB56" s="1314"/>
      <c r="AC56" s="1314"/>
    </row>
    <row r="57" spans="1:29" ht="15" customHeight="1">
      <c r="A57" s="487"/>
      <c r="B57" s="487" t="s">
        <v>2741</v>
      </c>
      <c r="C57" s="487"/>
      <c r="D57" s="487"/>
      <c r="E57" s="487"/>
      <c r="F57" s="487"/>
      <c r="G57" s="487"/>
      <c r="H57" s="487"/>
      <c r="I57" s="1315" t="str">
        <f>IF(第二面!K53="","",第二面!K53)</f>
        <v/>
      </c>
      <c r="J57" s="1315"/>
      <c r="K57" s="1315"/>
      <c r="L57" s="488"/>
      <c r="M57" s="488"/>
      <c r="N57" s="488"/>
      <c r="O57" s="487"/>
      <c r="P57" s="487"/>
      <c r="Q57" s="487"/>
      <c r="R57" s="487"/>
      <c r="S57" s="487"/>
      <c r="T57" s="487"/>
      <c r="U57" s="487"/>
      <c r="V57" s="487"/>
      <c r="W57" s="487"/>
      <c r="X57" s="487"/>
      <c r="Y57" s="487"/>
      <c r="Z57" s="487"/>
      <c r="AA57" s="487"/>
      <c r="AB57" s="487"/>
      <c r="AC57" s="487"/>
    </row>
    <row r="58" spans="1:29" ht="15" customHeight="1">
      <c r="A58" s="487"/>
      <c r="B58" s="487" t="s">
        <v>2742</v>
      </c>
      <c r="C58" s="487"/>
      <c r="D58" s="487"/>
      <c r="E58" s="487"/>
      <c r="F58" s="487"/>
      <c r="G58" s="487"/>
      <c r="H58" s="1316" t="str">
        <f>IF(第二面!K54="","",第二面!K54)</f>
        <v/>
      </c>
      <c r="I58" s="1316"/>
      <c r="J58" s="1316"/>
      <c r="K58" s="1316"/>
      <c r="L58" s="1316"/>
      <c r="M58" s="1316"/>
      <c r="N58" s="1316"/>
      <c r="O58" s="1316"/>
      <c r="P58" s="1316"/>
      <c r="Q58" s="1316"/>
      <c r="R58" s="1316"/>
      <c r="S58" s="1316"/>
      <c r="T58" s="1316"/>
      <c r="U58" s="1316"/>
      <c r="V58" s="1316"/>
      <c r="W58" s="1316"/>
      <c r="X58" s="1316"/>
      <c r="Y58" s="1316"/>
      <c r="Z58" s="1316"/>
      <c r="AA58" s="1316"/>
      <c r="AB58" s="1316"/>
      <c r="AC58" s="1316"/>
    </row>
    <row r="59" spans="1:29" ht="15" customHeight="1">
      <c r="A59" s="487"/>
      <c r="B59" s="487" t="s">
        <v>2743</v>
      </c>
      <c r="C59" s="487"/>
      <c r="D59" s="487"/>
      <c r="E59" s="487"/>
      <c r="F59" s="487"/>
      <c r="G59" s="487"/>
      <c r="H59" s="1314" t="str">
        <f>IF(第二面!K55="","",第二面!K55)</f>
        <v/>
      </c>
      <c r="I59" s="1314"/>
      <c r="J59" s="1314"/>
      <c r="K59" s="1314"/>
      <c r="L59" s="1314"/>
      <c r="M59" s="489"/>
      <c r="N59" s="489"/>
      <c r="O59" s="489"/>
      <c r="P59" s="489"/>
      <c r="Q59" s="489"/>
      <c r="R59" s="489"/>
      <c r="S59" s="490"/>
      <c r="T59" s="490"/>
      <c r="U59" s="490"/>
      <c r="V59" s="490"/>
      <c r="W59" s="490"/>
      <c r="X59" s="490"/>
      <c r="Y59" s="490"/>
      <c r="Z59" s="490"/>
      <c r="AA59" s="490"/>
      <c r="AB59" s="490"/>
      <c r="AC59" s="490"/>
    </row>
    <row r="60" spans="1:29" ht="15" customHeight="1">
      <c r="A60" s="497"/>
      <c r="B60" s="497" t="s">
        <v>2747</v>
      </c>
      <c r="C60" s="497"/>
      <c r="D60" s="497"/>
      <c r="E60" s="497"/>
      <c r="F60" s="497"/>
      <c r="G60" s="497"/>
      <c r="H60" s="498"/>
      <c r="I60" s="499"/>
      <c r="J60" s="499"/>
      <c r="K60" s="499"/>
      <c r="L60" s="1317" t="str">
        <f>IF(第二面!K56="","",第二面!K56)</f>
        <v/>
      </c>
      <c r="M60" s="1317"/>
      <c r="N60" s="1317"/>
      <c r="O60" s="1317"/>
      <c r="P60" s="1317"/>
      <c r="Q60" s="1317"/>
      <c r="R60" s="1317"/>
      <c r="S60" s="1317"/>
      <c r="T60" s="1317"/>
      <c r="U60" s="1317"/>
      <c r="V60" s="1317"/>
      <c r="W60" s="1317"/>
      <c r="X60" s="1317"/>
      <c r="Y60" s="1317"/>
      <c r="Z60" s="1317"/>
      <c r="AA60" s="1317"/>
      <c r="AB60" s="1317"/>
      <c r="AC60" s="1317"/>
    </row>
    <row r="61" spans="1:29" ht="15" customHeight="1"/>
  </sheetData>
  <mergeCells count="94">
    <mergeCell ref="I15:K15"/>
    <mergeCell ref="A1:L1"/>
    <mergeCell ref="I4:I8"/>
    <mergeCell ref="J4:S4"/>
    <mergeCell ref="T4:AC4"/>
    <mergeCell ref="J5:S8"/>
    <mergeCell ref="T5:AC6"/>
    <mergeCell ref="T7:AC8"/>
    <mergeCell ref="A10:AC10"/>
    <mergeCell ref="A11:R11"/>
    <mergeCell ref="H12:AC12"/>
    <mergeCell ref="H13:AC13"/>
    <mergeCell ref="H14:AC14"/>
    <mergeCell ref="H16:AC16"/>
    <mergeCell ref="H17:L17"/>
    <mergeCell ref="J19:L19"/>
    <mergeCell ref="M19:O19"/>
    <mergeCell ref="P19:S19"/>
    <mergeCell ref="T19:V19"/>
    <mergeCell ref="W19:AB19"/>
    <mergeCell ref="H20:AC20"/>
    <mergeCell ref="L21:P21"/>
    <mergeCell ref="Q21:S21"/>
    <mergeCell ref="T21:W21"/>
    <mergeCell ref="X21:AB21"/>
    <mergeCell ref="J21:K21"/>
    <mergeCell ref="H22:AC22"/>
    <mergeCell ref="I23:K23"/>
    <mergeCell ref="H24:AC24"/>
    <mergeCell ref="H25:L25"/>
    <mergeCell ref="J28:L28"/>
    <mergeCell ref="M28:O28"/>
    <mergeCell ref="P28:S28"/>
    <mergeCell ref="T28:V28"/>
    <mergeCell ref="W28:AB28"/>
    <mergeCell ref="H29:AC29"/>
    <mergeCell ref="J30:K30"/>
    <mergeCell ref="L30:P30"/>
    <mergeCell ref="Q30:S30"/>
    <mergeCell ref="T30:W30"/>
    <mergeCell ref="X30:AB30"/>
    <mergeCell ref="J37:L37"/>
    <mergeCell ref="M37:O37"/>
    <mergeCell ref="P37:S37"/>
    <mergeCell ref="T37:V37"/>
    <mergeCell ref="W37:AB37"/>
    <mergeCell ref="H31:AC31"/>
    <mergeCell ref="I32:K32"/>
    <mergeCell ref="H33:AC33"/>
    <mergeCell ref="H34:L34"/>
    <mergeCell ref="L35:AC35"/>
    <mergeCell ref="H38:AC38"/>
    <mergeCell ref="J39:K39"/>
    <mergeCell ref="L39:P39"/>
    <mergeCell ref="Q39:S39"/>
    <mergeCell ref="T39:W39"/>
    <mergeCell ref="X39:AB39"/>
    <mergeCell ref="J45:L45"/>
    <mergeCell ref="M45:O45"/>
    <mergeCell ref="P45:S45"/>
    <mergeCell ref="T45:V45"/>
    <mergeCell ref="W45:AB45"/>
    <mergeCell ref="H40:AC40"/>
    <mergeCell ref="I41:K41"/>
    <mergeCell ref="H42:AC42"/>
    <mergeCell ref="H43:L43"/>
    <mergeCell ref="L44:AC44"/>
    <mergeCell ref="H46:AC46"/>
    <mergeCell ref="J47:K47"/>
    <mergeCell ref="L47:P47"/>
    <mergeCell ref="Q47:S47"/>
    <mergeCell ref="T47:W47"/>
    <mergeCell ref="X47:AB47"/>
    <mergeCell ref="J53:L53"/>
    <mergeCell ref="M53:O53"/>
    <mergeCell ref="P53:S53"/>
    <mergeCell ref="T53:V53"/>
    <mergeCell ref="W53:AB53"/>
    <mergeCell ref="H48:AC48"/>
    <mergeCell ref="I49:K49"/>
    <mergeCell ref="H50:AC50"/>
    <mergeCell ref="H51:L51"/>
    <mergeCell ref="L52:AC52"/>
    <mergeCell ref="H54:AC54"/>
    <mergeCell ref="J55:K55"/>
    <mergeCell ref="L55:P55"/>
    <mergeCell ref="Q55:S55"/>
    <mergeCell ref="T55:W55"/>
    <mergeCell ref="X55:AB55"/>
    <mergeCell ref="H56:AC56"/>
    <mergeCell ref="I57:K57"/>
    <mergeCell ref="H58:AC58"/>
    <mergeCell ref="H59:L59"/>
    <mergeCell ref="L60:AC6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31" ht="15" customHeight="1">
      <c r="A1" s="486" t="s">
        <v>2775</v>
      </c>
      <c r="B1" s="486"/>
      <c r="C1" s="486"/>
      <c r="D1" s="486"/>
      <c r="E1" s="486"/>
      <c r="F1" s="486"/>
      <c r="G1" s="486"/>
      <c r="H1" s="486"/>
      <c r="I1" s="486"/>
      <c r="J1" s="501"/>
      <c r="K1" s="501"/>
      <c r="L1" s="501"/>
      <c r="M1" s="501"/>
      <c r="N1" s="501"/>
      <c r="O1" s="501"/>
      <c r="P1" s="501"/>
      <c r="Q1" s="501"/>
      <c r="R1" s="501"/>
      <c r="S1" s="501"/>
      <c r="T1" s="501"/>
      <c r="U1" s="501"/>
      <c r="V1" s="501"/>
      <c r="W1" s="501"/>
      <c r="X1" s="501"/>
      <c r="Y1" s="501"/>
      <c r="Z1" s="501"/>
      <c r="AA1" s="501"/>
      <c r="AB1" s="501"/>
      <c r="AC1" s="501"/>
    </row>
    <row r="2" spans="1:31" ht="15" customHeight="1">
      <c r="A2" s="487" t="s">
        <v>2776</v>
      </c>
      <c r="B2" s="487"/>
      <c r="C2" s="487"/>
      <c r="D2" s="487"/>
      <c r="E2" s="487"/>
      <c r="F2" s="487"/>
      <c r="G2" s="487"/>
      <c r="H2" s="487"/>
      <c r="I2" s="487"/>
      <c r="J2" s="489"/>
      <c r="K2" s="489"/>
      <c r="L2" s="489"/>
      <c r="M2" s="489"/>
      <c r="N2" s="489"/>
      <c r="O2" s="489"/>
      <c r="P2" s="489"/>
      <c r="Q2" s="489"/>
      <c r="R2" s="489"/>
      <c r="S2" s="489"/>
      <c r="T2" s="489"/>
      <c r="U2" s="490"/>
      <c r="V2" s="490"/>
      <c r="W2" s="490"/>
      <c r="X2" s="490"/>
      <c r="Y2" s="490"/>
      <c r="Z2" s="490"/>
      <c r="AA2" s="490"/>
      <c r="AB2" s="490"/>
      <c r="AC2" s="490"/>
    </row>
    <row r="3" spans="1:31" ht="15" customHeight="1">
      <c r="A3" s="487"/>
      <c r="B3" s="493" t="str">
        <f>'第二面-2'!A3</f>
        <v>□</v>
      </c>
      <c r="C3" s="487" t="s">
        <v>2777</v>
      </c>
      <c r="D3" s="487"/>
      <c r="E3" s="487"/>
      <c r="F3" s="487"/>
      <c r="G3" s="487"/>
      <c r="H3" s="487"/>
      <c r="I3" s="487"/>
      <c r="J3" s="489"/>
      <c r="K3" s="489"/>
      <c r="L3" s="489"/>
      <c r="M3" s="489"/>
      <c r="N3" s="489"/>
      <c r="O3" s="489"/>
      <c r="P3" s="489"/>
      <c r="Q3" s="489"/>
      <c r="R3" s="489"/>
      <c r="S3" s="489"/>
      <c r="T3" s="489"/>
      <c r="U3" s="490"/>
      <c r="V3" s="490"/>
      <c r="W3" s="490"/>
      <c r="X3" s="490"/>
      <c r="Y3" s="490"/>
      <c r="Z3" s="490"/>
      <c r="AA3" s="490"/>
      <c r="AB3" s="490"/>
      <c r="AC3" s="490"/>
    </row>
    <row r="4" spans="1:31" ht="15" customHeight="1">
      <c r="A4" s="487"/>
      <c r="B4" s="487" t="s">
        <v>2778</v>
      </c>
      <c r="C4" s="487"/>
      <c r="D4" s="487"/>
      <c r="E4" s="487"/>
      <c r="F4" s="494"/>
      <c r="G4" s="494"/>
      <c r="H4" s="494"/>
      <c r="I4" s="494"/>
      <c r="J4" s="494"/>
      <c r="K4" s="494"/>
      <c r="L4" s="494"/>
      <c r="M4" s="1316" t="str">
        <f>IF('第二面-2'!M4="","",'第二面-2'!M4)</f>
        <v/>
      </c>
      <c r="N4" s="1316"/>
      <c r="O4" s="1316"/>
      <c r="P4" s="1316"/>
      <c r="Q4" s="1316"/>
      <c r="R4" s="1316"/>
      <c r="S4" s="1316"/>
      <c r="T4" s="1316"/>
      <c r="U4" s="1316"/>
      <c r="V4" s="1316"/>
      <c r="W4" s="1316"/>
      <c r="X4" s="1316"/>
      <c r="Y4" s="1316"/>
      <c r="Z4" s="1316"/>
      <c r="AA4" s="1316"/>
      <c r="AB4" s="1316"/>
      <c r="AC4" s="1316"/>
    </row>
    <row r="5" spans="1:31" ht="15" customHeight="1">
      <c r="A5" s="487"/>
      <c r="B5" s="487" t="s">
        <v>2779</v>
      </c>
      <c r="C5" s="487"/>
      <c r="D5" s="487"/>
      <c r="E5" s="487"/>
      <c r="F5" s="491"/>
      <c r="G5" s="491"/>
      <c r="H5" s="491"/>
      <c r="I5" s="491"/>
      <c r="J5" s="488"/>
      <c r="K5" s="488"/>
      <c r="L5" s="488"/>
      <c r="M5" s="487"/>
      <c r="N5" s="488" t="s">
        <v>2780</v>
      </c>
      <c r="O5" s="1318" t="str">
        <f>IF('第二面-2'!N5="","",'第二面-2'!N5)</f>
        <v/>
      </c>
      <c r="P5" s="1318"/>
      <c r="Q5" s="1318"/>
      <c r="R5" s="1318"/>
      <c r="S5" s="1318"/>
      <c r="T5" s="1318"/>
      <c r="U5" s="487" t="s">
        <v>17</v>
      </c>
      <c r="V5" s="488"/>
      <c r="W5" s="488"/>
      <c r="X5" s="488"/>
      <c r="Y5" s="488"/>
      <c r="Z5" s="488"/>
      <c r="AA5" s="488"/>
      <c r="AB5" s="488"/>
      <c r="AC5" s="488"/>
    </row>
    <row r="6" spans="1:31" ht="15" customHeight="1">
      <c r="A6" s="487"/>
      <c r="B6" s="493" t="str">
        <f>'第二面-2'!A6</f>
        <v>□</v>
      </c>
      <c r="C6" s="487" t="s">
        <v>2781</v>
      </c>
      <c r="D6" s="487"/>
      <c r="E6" s="487"/>
      <c r="F6" s="487"/>
      <c r="G6" s="487"/>
      <c r="H6" s="487"/>
      <c r="I6" s="487"/>
      <c r="J6" s="489"/>
      <c r="K6" s="489"/>
      <c r="L6" s="489"/>
      <c r="M6" s="489"/>
      <c r="N6" s="489"/>
      <c r="O6" s="489"/>
      <c r="P6" s="489"/>
      <c r="Q6" s="489"/>
      <c r="R6" s="489"/>
      <c r="S6" s="489"/>
      <c r="T6" s="489"/>
      <c r="U6" s="490"/>
      <c r="V6" s="490"/>
      <c r="W6" s="490"/>
      <c r="X6" s="490"/>
      <c r="Y6" s="490"/>
      <c r="Z6" s="490"/>
      <c r="AA6" s="490"/>
      <c r="AB6" s="490"/>
      <c r="AC6" s="490"/>
    </row>
    <row r="7" spans="1:31" ht="15" customHeight="1">
      <c r="A7" s="487"/>
      <c r="B7" s="487" t="s">
        <v>2778</v>
      </c>
      <c r="C7" s="487"/>
      <c r="D7" s="487"/>
      <c r="E7" s="487"/>
      <c r="F7" s="494"/>
      <c r="G7" s="494"/>
      <c r="H7" s="494"/>
      <c r="I7" s="494"/>
      <c r="J7" s="494"/>
      <c r="K7" s="494"/>
      <c r="L7" s="494"/>
      <c r="M7" s="1316" t="str">
        <f>IF('第二面-2'!M7="","",'第二面-2'!M7)</f>
        <v/>
      </c>
      <c r="N7" s="1316"/>
      <c r="O7" s="1316"/>
      <c r="P7" s="1316"/>
      <c r="Q7" s="1316"/>
      <c r="R7" s="1316"/>
      <c r="S7" s="1316"/>
      <c r="T7" s="1316"/>
      <c r="U7" s="1316"/>
      <c r="V7" s="1316"/>
      <c r="W7" s="1316"/>
      <c r="X7" s="1316"/>
      <c r="Y7" s="1316"/>
      <c r="Z7" s="1316"/>
      <c r="AA7" s="1316"/>
      <c r="AB7" s="1316"/>
      <c r="AC7" s="1316"/>
    </row>
    <row r="8" spans="1:31" ht="15" customHeight="1">
      <c r="A8" s="487"/>
      <c r="B8" s="487" t="s">
        <v>2779</v>
      </c>
      <c r="C8" s="487"/>
      <c r="D8" s="487"/>
      <c r="E8" s="487"/>
      <c r="F8" s="491"/>
      <c r="G8" s="491"/>
      <c r="H8" s="491"/>
      <c r="I8" s="491"/>
      <c r="J8" s="488"/>
      <c r="K8" s="488"/>
      <c r="L8" s="488"/>
      <c r="M8" s="487"/>
      <c r="N8" s="488" t="s">
        <v>2780</v>
      </c>
      <c r="O8" s="1318" t="str">
        <f>IF('第二面-2'!N8="","",'第二面-2'!N8)</f>
        <v/>
      </c>
      <c r="P8" s="1318"/>
      <c r="Q8" s="1318"/>
      <c r="R8" s="1318"/>
      <c r="S8" s="1318"/>
      <c r="T8" s="1318"/>
      <c r="U8" s="487" t="s">
        <v>17</v>
      </c>
      <c r="V8" s="488"/>
      <c r="W8" s="488"/>
      <c r="X8" s="488"/>
      <c r="Y8" s="488"/>
      <c r="Z8" s="488"/>
      <c r="AA8" s="488"/>
      <c r="AB8" s="488"/>
      <c r="AC8" s="488"/>
    </row>
    <row r="9" spans="1:31" ht="15" customHeight="1">
      <c r="A9" s="487"/>
      <c r="B9" s="493" t="str">
        <f>'第二面-2'!A9</f>
        <v>□</v>
      </c>
      <c r="C9" s="487" t="s">
        <v>2782</v>
      </c>
      <c r="D9" s="487"/>
      <c r="E9" s="487"/>
      <c r="F9" s="487"/>
      <c r="G9" s="487"/>
      <c r="H9" s="487"/>
      <c r="I9" s="487"/>
      <c r="J9" s="489"/>
      <c r="K9" s="489"/>
      <c r="L9" s="489"/>
      <c r="M9" s="489"/>
      <c r="N9" s="489"/>
      <c r="O9" s="487"/>
      <c r="P9" s="487"/>
      <c r="Q9" s="487"/>
      <c r="R9" s="487"/>
      <c r="S9" s="487"/>
      <c r="T9" s="487"/>
      <c r="U9" s="490"/>
      <c r="V9" s="490"/>
      <c r="W9" s="490"/>
      <c r="X9" s="490"/>
      <c r="Y9" s="490"/>
      <c r="Z9" s="490"/>
      <c r="AA9" s="490"/>
      <c r="AB9" s="490"/>
      <c r="AC9" s="490"/>
    </row>
    <row r="10" spans="1:31" s="504" customFormat="1" ht="15" customHeight="1">
      <c r="A10" s="487"/>
      <c r="B10" s="487" t="s">
        <v>2778</v>
      </c>
      <c r="C10" s="487"/>
      <c r="D10" s="487"/>
      <c r="E10" s="487"/>
      <c r="F10" s="494"/>
      <c r="G10" s="494"/>
      <c r="H10" s="494"/>
      <c r="I10" s="494"/>
      <c r="J10" s="494"/>
      <c r="K10" s="494"/>
      <c r="L10" s="494"/>
      <c r="M10" s="1316" t="str">
        <f>IF('第二面-2'!M10="","",'第二面-2'!M10)</f>
        <v/>
      </c>
      <c r="N10" s="1316"/>
      <c r="O10" s="1316"/>
      <c r="P10" s="1316"/>
      <c r="Q10" s="1316"/>
      <c r="R10" s="1316"/>
      <c r="S10" s="1316"/>
      <c r="T10" s="1316"/>
      <c r="U10" s="1316"/>
      <c r="V10" s="1316"/>
      <c r="W10" s="1316"/>
      <c r="X10" s="1316"/>
      <c r="Y10" s="1316"/>
      <c r="Z10" s="1316"/>
      <c r="AA10" s="1316"/>
      <c r="AB10" s="1316"/>
      <c r="AC10" s="1316"/>
      <c r="AD10" s="503"/>
      <c r="AE10" s="503"/>
    </row>
    <row r="11" spans="1:31" s="504" customFormat="1" ht="15" customHeight="1">
      <c r="A11" s="487"/>
      <c r="B11" s="487" t="s">
        <v>2783</v>
      </c>
      <c r="C11" s="487"/>
      <c r="D11" s="487"/>
      <c r="E11" s="487"/>
      <c r="F11" s="491"/>
      <c r="G11" s="491"/>
      <c r="H11" s="491"/>
      <c r="I11" s="491"/>
      <c r="J11" s="488"/>
      <c r="K11" s="488"/>
      <c r="L11" s="488"/>
      <c r="M11" s="487"/>
      <c r="N11" s="488" t="s">
        <v>2780</v>
      </c>
      <c r="O11" s="1318" t="str">
        <f>IF('第二面-2'!N11="","",'第二面-2'!N11)</f>
        <v/>
      </c>
      <c r="P11" s="1318"/>
      <c r="Q11" s="1318"/>
      <c r="R11" s="1318"/>
      <c r="S11" s="1318"/>
      <c r="T11" s="1318"/>
      <c r="U11" s="487" t="s">
        <v>17</v>
      </c>
      <c r="V11" s="488"/>
      <c r="W11" s="488"/>
      <c r="X11" s="488"/>
      <c r="Y11" s="488"/>
      <c r="Z11" s="488"/>
      <c r="AA11" s="488"/>
      <c r="AB11" s="488"/>
      <c r="AC11" s="488"/>
      <c r="AD11" s="505"/>
      <c r="AE11" s="505"/>
    </row>
    <row r="12" spans="1:31" s="504" customFormat="1" ht="15" customHeight="1">
      <c r="A12" s="487"/>
      <c r="B12" s="487" t="s">
        <v>2778</v>
      </c>
      <c r="C12" s="487"/>
      <c r="D12" s="487"/>
      <c r="E12" s="487"/>
      <c r="F12" s="494"/>
      <c r="G12" s="494"/>
      <c r="H12" s="494"/>
      <c r="I12" s="494"/>
      <c r="J12" s="494"/>
      <c r="K12" s="494"/>
      <c r="L12" s="494"/>
      <c r="M12" s="1316" t="str">
        <f>IF('第二面-2'!M12="","",'第二面-2'!M12)</f>
        <v/>
      </c>
      <c r="N12" s="1316"/>
      <c r="O12" s="1316"/>
      <c r="P12" s="1316"/>
      <c r="Q12" s="1316"/>
      <c r="R12" s="1316"/>
      <c r="S12" s="1316"/>
      <c r="T12" s="1316"/>
      <c r="U12" s="1316"/>
      <c r="V12" s="1316"/>
      <c r="W12" s="1316"/>
      <c r="X12" s="1316"/>
      <c r="Y12" s="1316"/>
      <c r="Z12" s="1316"/>
      <c r="AA12" s="1316"/>
      <c r="AB12" s="1316"/>
      <c r="AC12" s="1316"/>
      <c r="AD12" s="505"/>
      <c r="AE12" s="505"/>
    </row>
    <row r="13" spans="1:31" s="504" customFormat="1" ht="15" customHeight="1">
      <c r="A13" s="487"/>
      <c r="B13" s="487" t="s">
        <v>2783</v>
      </c>
      <c r="C13" s="487"/>
      <c r="D13" s="487"/>
      <c r="E13" s="487"/>
      <c r="F13" s="491"/>
      <c r="G13" s="491"/>
      <c r="H13" s="491"/>
      <c r="I13" s="491"/>
      <c r="J13" s="488"/>
      <c r="K13" s="488"/>
      <c r="L13" s="488"/>
      <c r="M13" s="487"/>
      <c r="N13" s="488" t="s">
        <v>2780</v>
      </c>
      <c r="O13" s="1318" t="str">
        <f>IF('第二面-2'!N13="","",'第二面-2'!N13)</f>
        <v/>
      </c>
      <c r="P13" s="1318"/>
      <c r="Q13" s="1318"/>
      <c r="R13" s="1318"/>
      <c r="S13" s="1318"/>
      <c r="T13" s="1318"/>
      <c r="U13" s="487" t="s">
        <v>17</v>
      </c>
      <c r="V13" s="488"/>
      <c r="W13" s="488"/>
      <c r="X13" s="488"/>
      <c r="Y13" s="488"/>
      <c r="Z13" s="488"/>
      <c r="AA13" s="488"/>
      <c r="AB13" s="488"/>
      <c r="AC13" s="488"/>
      <c r="AD13" s="506"/>
      <c r="AE13" s="506"/>
    </row>
    <row r="14" spans="1:31" s="504" customFormat="1" ht="15" customHeight="1">
      <c r="A14" s="487"/>
      <c r="B14" s="487" t="s">
        <v>2778</v>
      </c>
      <c r="C14" s="487"/>
      <c r="D14" s="487"/>
      <c r="E14" s="487"/>
      <c r="F14" s="494"/>
      <c r="G14" s="494"/>
      <c r="H14" s="494"/>
      <c r="I14" s="494"/>
      <c r="J14" s="494"/>
      <c r="K14" s="494"/>
      <c r="L14" s="494"/>
      <c r="M14" s="1316" t="str">
        <f>IF('第二面-2'!M14="","",'第二面-2'!M14)</f>
        <v/>
      </c>
      <c r="N14" s="1316"/>
      <c r="O14" s="1316"/>
      <c r="P14" s="1316"/>
      <c r="Q14" s="1316"/>
      <c r="R14" s="1316"/>
      <c r="S14" s="1316"/>
      <c r="T14" s="1316"/>
      <c r="U14" s="1316"/>
      <c r="V14" s="1316"/>
      <c r="W14" s="1316"/>
      <c r="X14" s="1316"/>
      <c r="Y14" s="1316"/>
      <c r="Z14" s="1316"/>
      <c r="AA14" s="1316"/>
      <c r="AB14" s="1316"/>
      <c r="AC14" s="1316"/>
      <c r="AD14" s="507"/>
      <c r="AE14" s="508"/>
    </row>
    <row r="15" spans="1:31" s="504" customFormat="1" ht="15" customHeight="1">
      <c r="A15" s="487"/>
      <c r="B15" s="487" t="s">
        <v>2783</v>
      </c>
      <c r="C15" s="487"/>
      <c r="D15" s="487"/>
      <c r="E15" s="487"/>
      <c r="F15" s="491"/>
      <c r="G15" s="491"/>
      <c r="H15" s="491"/>
      <c r="I15" s="491"/>
      <c r="J15" s="488"/>
      <c r="K15" s="488"/>
      <c r="L15" s="488"/>
      <c r="M15" s="487"/>
      <c r="N15" s="488" t="s">
        <v>2780</v>
      </c>
      <c r="O15" s="1318" t="str">
        <f>IF('第二面-2'!N15="","",'第二面-2'!N15)</f>
        <v/>
      </c>
      <c r="P15" s="1318"/>
      <c r="Q15" s="1318"/>
      <c r="R15" s="1318"/>
      <c r="S15" s="1318"/>
      <c r="T15" s="1318"/>
      <c r="U15" s="487" t="s">
        <v>17</v>
      </c>
      <c r="V15" s="488"/>
      <c r="W15" s="488"/>
      <c r="X15" s="488"/>
      <c r="Y15" s="488"/>
      <c r="Z15" s="488"/>
      <c r="AA15" s="488"/>
      <c r="AB15" s="488"/>
      <c r="AC15" s="488"/>
      <c r="AD15" s="505"/>
      <c r="AE15" s="505"/>
    </row>
    <row r="16" spans="1:31" s="504" customFormat="1" ht="15" customHeight="1">
      <c r="A16" s="487"/>
      <c r="B16" s="493" t="str">
        <f>'第二面-2'!A16</f>
        <v>□</v>
      </c>
      <c r="C16" s="487" t="s">
        <v>2784</v>
      </c>
      <c r="D16" s="487"/>
      <c r="E16" s="487"/>
      <c r="F16" s="487"/>
      <c r="G16" s="487"/>
      <c r="H16" s="487"/>
      <c r="I16" s="487"/>
      <c r="J16" s="489"/>
      <c r="K16" s="489"/>
      <c r="L16" s="489"/>
      <c r="M16" s="489"/>
      <c r="N16" s="489"/>
      <c r="O16" s="489"/>
      <c r="P16" s="489"/>
      <c r="Q16" s="489"/>
      <c r="R16" s="489"/>
      <c r="S16" s="489"/>
      <c r="T16" s="489"/>
      <c r="U16" s="490"/>
      <c r="V16" s="490"/>
      <c r="W16" s="490"/>
      <c r="X16" s="490"/>
      <c r="Y16" s="490"/>
      <c r="Z16" s="490"/>
      <c r="AA16" s="490"/>
      <c r="AB16" s="490"/>
      <c r="AC16" s="490"/>
      <c r="AD16" s="506"/>
      <c r="AE16" s="506"/>
    </row>
    <row r="17" spans="1:31" s="504" customFormat="1" ht="15" customHeight="1">
      <c r="A17" s="487"/>
      <c r="B17" s="487" t="s">
        <v>2778</v>
      </c>
      <c r="C17" s="487"/>
      <c r="D17" s="487"/>
      <c r="E17" s="487"/>
      <c r="F17" s="494"/>
      <c r="G17" s="494"/>
      <c r="H17" s="494"/>
      <c r="I17" s="494"/>
      <c r="J17" s="494"/>
      <c r="K17" s="494"/>
      <c r="L17" s="494"/>
      <c r="M17" s="1316" t="str">
        <f>IF('第二面-2'!M17="","",'第二面-2'!M17)</f>
        <v/>
      </c>
      <c r="N17" s="1316"/>
      <c r="O17" s="1316"/>
      <c r="P17" s="1316"/>
      <c r="Q17" s="1316"/>
      <c r="R17" s="1316"/>
      <c r="S17" s="1316"/>
      <c r="T17" s="1316"/>
      <c r="U17" s="1316"/>
      <c r="V17" s="1316"/>
      <c r="W17" s="1316"/>
      <c r="X17" s="1316"/>
      <c r="Y17" s="1316"/>
      <c r="Z17" s="1316"/>
      <c r="AA17" s="1316"/>
      <c r="AB17" s="1316"/>
      <c r="AC17" s="1316"/>
      <c r="AD17" s="507"/>
      <c r="AE17" s="508"/>
    </row>
    <row r="18" spans="1:31" s="504" customFormat="1" ht="15" customHeight="1">
      <c r="A18" s="487"/>
      <c r="B18" s="487" t="s">
        <v>2783</v>
      </c>
      <c r="C18" s="487"/>
      <c r="D18" s="487"/>
      <c r="E18" s="487"/>
      <c r="F18" s="491"/>
      <c r="G18" s="491"/>
      <c r="H18" s="491"/>
      <c r="I18" s="491"/>
      <c r="J18" s="488"/>
      <c r="K18" s="488"/>
      <c r="L18" s="488"/>
      <c r="M18" s="487"/>
      <c r="N18" s="488" t="s">
        <v>2780</v>
      </c>
      <c r="O18" s="1318" t="str">
        <f>IF('第二面-2'!N18="","",'第二面-2'!N18)</f>
        <v/>
      </c>
      <c r="P18" s="1318"/>
      <c r="Q18" s="1318"/>
      <c r="R18" s="1318"/>
      <c r="S18" s="1318"/>
      <c r="T18" s="1318"/>
      <c r="U18" s="487" t="s">
        <v>17</v>
      </c>
      <c r="V18" s="488"/>
      <c r="W18" s="488"/>
      <c r="X18" s="488"/>
      <c r="Y18" s="488"/>
      <c r="Z18" s="488"/>
      <c r="AA18" s="488"/>
      <c r="AB18" s="488"/>
      <c r="AC18" s="488"/>
      <c r="AD18" s="505"/>
      <c r="AE18" s="505"/>
    </row>
    <row r="19" spans="1:31" s="504" customFormat="1" ht="15" customHeight="1">
      <c r="A19" s="487"/>
      <c r="B19" s="487" t="s">
        <v>2778</v>
      </c>
      <c r="C19" s="487"/>
      <c r="D19" s="487"/>
      <c r="E19" s="487"/>
      <c r="F19" s="494"/>
      <c r="G19" s="494"/>
      <c r="H19" s="494"/>
      <c r="I19" s="494"/>
      <c r="J19" s="494"/>
      <c r="K19" s="494"/>
      <c r="L19" s="494"/>
      <c r="M19" s="1316" t="str">
        <f>IF('第二面-2'!M19="","",'第二面-2'!M19)</f>
        <v/>
      </c>
      <c r="N19" s="1316"/>
      <c r="O19" s="1316"/>
      <c r="P19" s="1316"/>
      <c r="Q19" s="1316"/>
      <c r="R19" s="1316"/>
      <c r="S19" s="1316"/>
      <c r="T19" s="1316"/>
      <c r="U19" s="1316"/>
      <c r="V19" s="1316"/>
      <c r="W19" s="1316"/>
      <c r="X19" s="1316"/>
      <c r="Y19" s="1316"/>
      <c r="Z19" s="1316"/>
      <c r="AA19" s="1316"/>
      <c r="AB19" s="1316"/>
      <c r="AC19" s="1316"/>
      <c r="AD19" s="506"/>
      <c r="AE19" s="506"/>
    </row>
    <row r="20" spans="1:31" s="504" customFormat="1" ht="15" customHeight="1">
      <c r="A20" s="487"/>
      <c r="B20" s="487" t="s">
        <v>2783</v>
      </c>
      <c r="C20" s="487"/>
      <c r="D20" s="487"/>
      <c r="E20" s="487"/>
      <c r="F20" s="491"/>
      <c r="G20" s="491"/>
      <c r="H20" s="491"/>
      <c r="I20" s="491"/>
      <c r="J20" s="488"/>
      <c r="K20" s="488"/>
      <c r="L20" s="488"/>
      <c r="M20" s="487"/>
      <c r="N20" s="488" t="s">
        <v>2780</v>
      </c>
      <c r="O20" s="1318" t="str">
        <f>IF('第二面-2'!N20="","",'第二面-2'!N20)</f>
        <v/>
      </c>
      <c r="P20" s="1318"/>
      <c r="Q20" s="1318"/>
      <c r="R20" s="1318"/>
      <c r="S20" s="1318"/>
      <c r="T20" s="1318"/>
      <c r="U20" s="487" t="s">
        <v>17</v>
      </c>
      <c r="V20" s="488"/>
      <c r="W20" s="488"/>
      <c r="X20" s="488"/>
      <c r="Y20" s="488"/>
      <c r="Z20" s="488"/>
      <c r="AA20" s="488"/>
      <c r="AB20" s="488"/>
      <c r="AC20" s="488"/>
      <c r="AD20" s="507"/>
      <c r="AE20" s="508"/>
    </row>
    <row r="21" spans="1:31" s="504" customFormat="1" ht="15" customHeight="1">
      <c r="A21" s="487"/>
      <c r="B21" s="487" t="s">
        <v>2778</v>
      </c>
      <c r="C21" s="487"/>
      <c r="D21" s="487"/>
      <c r="E21" s="487"/>
      <c r="F21" s="494"/>
      <c r="G21" s="494"/>
      <c r="H21" s="494"/>
      <c r="I21" s="494"/>
      <c r="J21" s="494"/>
      <c r="K21" s="494"/>
      <c r="L21" s="494"/>
      <c r="M21" s="1316" t="str">
        <f>IF('第二面-2'!M21="","",'第二面-2'!M21)</f>
        <v/>
      </c>
      <c r="N21" s="1316"/>
      <c r="O21" s="1316"/>
      <c r="P21" s="1316"/>
      <c r="Q21" s="1316"/>
      <c r="R21" s="1316"/>
      <c r="S21" s="1316"/>
      <c r="T21" s="1316"/>
      <c r="U21" s="1316"/>
      <c r="V21" s="1316"/>
      <c r="W21" s="1316"/>
      <c r="X21" s="1316"/>
      <c r="Y21" s="1316"/>
      <c r="Z21" s="1316"/>
      <c r="AA21" s="1316"/>
      <c r="AB21" s="1316"/>
      <c r="AC21" s="1316"/>
      <c r="AD21" s="506"/>
      <c r="AE21" s="506"/>
    </row>
    <row r="22" spans="1:31" s="504" customFormat="1" ht="15" customHeight="1">
      <c r="A22" s="487"/>
      <c r="B22" s="487" t="s">
        <v>2783</v>
      </c>
      <c r="C22" s="487"/>
      <c r="D22" s="487"/>
      <c r="E22" s="487"/>
      <c r="F22" s="491"/>
      <c r="G22" s="491"/>
      <c r="H22" s="491"/>
      <c r="I22" s="491"/>
      <c r="J22" s="488"/>
      <c r="K22" s="488"/>
      <c r="L22" s="488"/>
      <c r="M22" s="487"/>
      <c r="N22" s="488" t="s">
        <v>2780</v>
      </c>
      <c r="O22" s="1318" t="str">
        <f>IF('第二面-2'!N22="","",'第二面-2'!N22)</f>
        <v/>
      </c>
      <c r="P22" s="1318"/>
      <c r="Q22" s="1318"/>
      <c r="R22" s="1318"/>
      <c r="S22" s="1318"/>
      <c r="T22" s="1318"/>
      <c r="U22" s="487" t="s">
        <v>17</v>
      </c>
      <c r="V22" s="488"/>
      <c r="W22" s="488"/>
      <c r="X22" s="488"/>
      <c r="Y22" s="488"/>
      <c r="Z22" s="488"/>
      <c r="AA22" s="488"/>
      <c r="AB22" s="488"/>
      <c r="AC22" s="488"/>
      <c r="AD22" s="507"/>
      <c r="AE22" s="508"/>
    </row>
    <row r="23" spans="1:31" s="504" customFormat="1" ht="15" customHeight="1">
      <c r="A23" s="509" t="s">
        <v>2785</v>
      </c>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7"/>
      <c r="AE23" s="508"/>
    </row>
    <row r="24" spans="1:31" s="504" customFormat="1" ht="15" customHeight="1">
      <c r="A24" s="510"/>
      <c r="B24" s="510" t="s">
        <v>2786</v>
      </c>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05"/>
      <c r="AE24" s="505"/>
    </row>
    <row r="25" spans="1:31" s="504" customFormat="1" ht="15" customHeight="1">
      <c r="A25" s="510"/>
      <c r="B25" s="510" t="s">
        <v>2787</v>
      </c>
      <c r="C25" s="510"/>
      <c r="D25" s="510"/>
      <c r="E25" s="510"/>
      <c r="F25" s="510"/>
      <c r="G25" s="510"/>
      <c r="H25" s="1361" t="str">
        <f>IF('第二面-2'!K25="","",'第二面-2'!K25)</f>
        <v/>
      </c>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506"/>
      <c r="AE25" s="506"/>
    </row>
    <row r="26" spans="1:31" s="504" customFormat="1" ht="15" customHeight="1">
      <c r="A26" s="510"/>
      <c r="B26" s="510" t="s">
        <v>2788</v>
      </c>
      <c r="C26" s="510"/>
      <c r="D26" s="510"/>
      <c r="E26" s="510"/>
      <c r="F26" s="510"/>
      <c r="G26" s="510"/>
      <c r="H26" s="1361" t="str">
        <f>IF('第二面-2'!K26="","",'第二面-2'!K26)</f>
        <v/>
      </c>
      <c r="I26" s="1361"/>
      <c r="J26" s="1361"/>
      <c r="K26" s="1361"/>
      <c r="L26" s="1361"/>
      <c r="M26" s="1361"/>
      <c r="N26" s="1361"/>
      <c r="O26" s="1361"/>
      <c r="P26" s="1361"/>
      <c r="Q26" s="1361"/>
      <c r="R26" s="1361"/>
      <c r="S26" s="1361"/>
      <c r="T26" s="1361"/>
      <c r="U26" s="1361"/>
      <c r="V26" s="1361"/>
      <c r="W26" s="1361"/>
      <c r="X26" s="1361"/>
      <c r="Y26" s="1361"/>
      <c r="Z26" s="1361"/>
      <c r="AA26" s="1361"/>
      <c r="AB26" s="1361"/>
      <c r="AC26" s="1361"/>
      <c r="AD26" s="507"/>
      <c r="AE26" s="508"/>
    </row>
    <row r="27" spans="1:31" s="504" customFormat="1" ht="15" customHeight="1">
      <c r="A27" s="510"/>
      <c r="B27" s="510" t="s">
        <v>2735</v>
      </c>
      <c r="C27" s="510"/>
      <c r="D27" s="510"/>
      <c r="E27" s="510"/>
      <c r="F27" s="510"/>
      <c r="G27" s="510"/>
      <c r="H27" s="510"/>
      <c r="I27" s="1364" t="str">
        <f>IF('第二面-2'!K27="","",'第二面-2'!K27)</f>
        <v/>
      </c>
      <c r="J27" s="1365"/>
      <c r="K27" s="1365"/>
      <c r="L27" s="512"/>
      <c r="M27" s="512"/>
      <c r="N27" s="512"/>
      <c r="O27" s="510"/>
      <c r="P27" s="510"/>
      <c r="Q27" s="510"/>
      <c r="R27" s="510"/>
      <c r="S27" s="510"/>
      <c r="T27" s="510"/>
      <c r="U27" s="510"/>
      <c r="V27" s="510"/>
      <c r="W27" s="510"/>
      <c r="X27" s="510"/>
      <c r="Y27" s="510"/>
      <c r="Z27" s="510"/>
      <c r="AA27" s="510"/>
      <c r="AB27" s="510"/>
      <c r="AC27" s="510"/>
      <c r="AD27" s="506"/>
      <c r="AE27" s="506"/>
    </row>
    <row r="28" spans="1:31" s="504" customFormat="1" ht="15" customHeight="1">
      <c r="A28" s="510"/>
      <c r="B28" s="510" t="s">
        <v>2789</v>
      </c>
      <c r="C28" s="510"/>
      <c r="D28" s="510"/>
      <c r="E28" s="510"/>
      <c r="F28" s="510"/>
      <c r="G28" s="510"/>
      <c r="H28" s="1361" t="str">
        <f>IF('第二面-2'!K28="","",'第二面-2'!K28)</f>
        <v/>
      </c>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507"/>
      <c r="AE28" s="508"/>
    </row>
    <row r="29" spans="1:31" s="504" customFormat="1" ht="15" customHeight="1">
      <c r="A29" s="510"/>
      <c r="B29" s="510" t="s">
        <v>2737</v>
      </c>
      <c r="C29" s="510"/>
      <c r="D29" s="510"/>
      <c r="E29" s="510"/>
      <c r="F29" s="510"/>
      <c r="G29" s="510"/>
      <c r="H29" s="1366" t="str">
        <f>IF('第二面-2'!K29="","",'第二面-2'!K29)</f>
        <v/>
      </c>
      <c r="I29" s="1366"/>
      <c r="J29" s="1366"/>
      <c r="K29" s="1366"/>
      <c r="L29" s="1366"/>
      <c r="M29" s="513"/>
      <c r="N29" s="513"/>
      <c r="O29" s="513"/>
      <c r="P29" s="513"/>
      <c r="Q29" s="513"/>
      <c r="R29" s="513"/>
      <c r="S29" s="514"/>
      <c r="T29" s="514"/>
      <c r="U29" s="514"/>
      <c r="V29" s="514"/>
      <c r="W29" s="514"/>
      <c r="X29" s="514"/>
      <c r="Y29" s="514"/>
      <c r="Z29" s="514"/>
      <c r="AA29" s="514"/>
      <c r="AB29" s="514"/>
      <c r="AC29" s="514"/>
      <c r="AD29" s="506"/>
      <c r="AE29" s="506"/>
    </row>
    <row r="30" spans="1:31" s="504" customFormat="1" ht="15" customHeight="1">
      <c r="A30" s="510"/>
      <c r="B30" s="510" t="s">
        <v>2790</v>
      </c>
      <c r="C30" s="510"/>
      <c r="D30" s="510"/>
      <c r="E30" s="510"/>
      <c r="F30" s="510"/>
      <c r="G30" s="510"/>
      <c r="H30" s="1366" t="str">
        <f>IF('第二面-2'!K30="","",'第二面-2'!K30)</f>
        <v/>
      </c>
      <c r="I30" s="1366"/>
      <c r="J30" s="1366"/>
      <c r="K30" s="1366"/>
      <c r="L30" s="1366"/>
      <c r="M30" s="1366"/>
      <c r="N30" s="1366"/>
      <c r="O30" s="1366"/>
      <c r="P30" s="1366"/>
      <c r="Q30" s="1366"/>
      <c r="R30" s="1366"/>
      <c r="S30" s="1366"/>
      <c r="T30" s="1366"/>
      <c r="U30" s="1366"/>
      <c r="V30" s="1366"/>
      <c r="W30" s="1366"/>
      <c r="X30" s="1366"/>
      <c r="Y30" s="1366"/>
      <c r="Z30" s="1366"/>
      <c r="AA30" s="1366"/>
      <c r="AB30" s="1366"/>
      <c r="AC30" s="1366"/>
      <c r="AD30" s="507"/>
      <c r="AE30" s="508"/>
    </row>
    <row r="31" spans="1:31" s="504" customFormat="1" ht="15" customHeight="1">
      <c r="A31" s="515"/>
      <c r="B31" s="515" t="s">
        <v>2791</v>
      </c>
      <c r="C31" s="515"/>
      <c r="D31" s="515"/>
      <c r="E31" s="515"/>
      <c r="F31" s="515"/>
      <c r="G31" s="515"/>
      <c r="H31" s="516"/>
      <c r="I31" s="516"/>
      <c r="J31" s="515"/>
      <c r="K31" s="1362" t="str">
        <f>IF('第二面-2'!K31="","",'第二面-2'!K31)</f>
        <v/>
      </c>
      <c r="L31" s="1362"/>
      <c r="M31" s="1362"/>
      <c r="N31" s="1362"/>
      <c r="O31" s="1362"/>
      <c r="P31" s="1362"/>
      <c r="Q31" s="1362"/>
      <c r="R31" s="1362"/>
      <c r="S31" s="1362"/>
      <c r="T31" s="1362"/>
      <c r="U31" s="1362"/>
      <c r="V31" s="1362"/>
      <c r="W31" s="1362"/>
      <c r="X31" s="1362"/>
      <c r="Y31" s="1362"/>
      <c r="Z31" s="1362"/>
      <c r="AA31" s="1362"/>
      <c r="AB31" s="1362"/>
      <c r="AC31" s="1362"/>
      <c r="AD31" s="517"/>
      <c r="AE31" s="517"/>
    </row>
    <row r="32" spans="1:31" s="518" customFormat="1" ht="15" customHeight="1">
      <c r="A32" s="510"/>
      <c r="B32" s="510" t="s">
        <v>2792</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row>
    <row r="33" spans="1:29" s="518" customFormat="1" ht="15" customHeight="1">
      <c r="A33" s="510"/>
      <c r="B33" s="510" t="s">
        <v>2787</v>
      </c>
      <c r="C33" s="510"/>
      <c r="D33" s="510"/>
      <c r="E33" s="510"/>
      <c r="F33" s="510"/>
      <c r="G33" s="510"/>
      <c r="H33" s="1361" t="str">
        <f>IF('第二面-2'!K33="","",'第二面-2'!K33)</f>
        <v/>
      </c>
      <c r="I33" s="1361"/>
      <c r="J33" s="1361"/>
      <c r="K33" s="1361"/>
      <c r="L33" s="1361"/>
      <c r="M33" s="1361"/>
      <c r="N33" s="1361"/>
      <c r="O33" s="1361"/>
      <c r="P33" s="1361"/>
      <c r="Q33" s="1361"/>
      <c r="R33" s="1361"/>
      <c r="S33" s="1361"/>
      <c r="T33" s="1361"/>
      <c r="U33" s="1361"/>
      <c r="V33" s="1361"/>
      <c r="W33" s="1361"/>
      <c r="X33" s="1361"/>
      <c r="Y33" s="1361"/>
      <c r="Z33" s="1361"/>
      <c r="AA33" s="1361"/>
      <c r="AB33" s="1361"/>
      <c r="AC33" s="1361"/>
    </row>
    <row r="34" spans="1:29" s="518" customFormat="1" ht="15" customHeight="1">
      <c r="A34" s="510"/>
      <c r="B34" s="510" t="s">
        <v>2788</v>
      </c>
      <c r="C34" s="510"/>
      <c r="D34" s="510"/>
      <c r="E34" s="510"/>
      <c r="F34" s="510"/>
      <c r="G34" s="510"/>
      <c r="H34" s="1361" t="str">
        <f>IF('第二面-2'!K34="","",'第二面-2'!K34)</f>
        <v/>
      </c>
      <c r="I34" s="1361"/>
      <c r="J34" s="1361"/>
      <c r="K34" s="1361"/>
      <c r="L34" s="1361"/>
      <c r="M34" s="1361"/>
      <c r="N34" s="1361"/>
      <c r="O34" s="1361"/>
      <c r="P34" s="1361"/>
      <c r="Q34" s="1361"/>
      <c r="R34" s="1361"/>
      <c r="S34" s="1361"/>
      <c r="T34" s="1361"/>
      <c r="U34" s="1361"/>
      <c r="V34" s="1361"/>
      <c r="W34" s="1361"/>
      <c r="X34" s="1361"/>
      <c r="Y34" s="1361"/>
      <c r="Z34" s="1361"/>
      <c r="AA34" s="1361"/>
      <c r="AB34" s="1361"/>
      <c r="AC34" s="1361"/>
    </row>
    <row r="35" spans="1:29" s="518" customFormat="1" ht="15" customHeight="1">
      <c r="A35" s="510"/>
      <c r="B35" s="510" t="s">
        <v>2735</v>
      </c>
      <c r="C35" s="510"/>
      <c r="D35" s="510"/>
      <c r="E35" s="510"/>
      <c r="F35" s="510"/>
      <c r="G35" s="510"/>
      <c r="H35" s="510"/>
      <c r="I35" s="1364" t="str">
        <f>IF('第二面-2'!K35="","",'第二面-2'!K35)</f>
        <v/>
      </c>
      <c r="J35" s="1365"/>
      <c r="K35" s="1365"/>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2789</v>
      </c>
      <c r="C36" s="510"/>
      <c r="D36" s="510"/>
      <c r="E36" s="510"/>
      <c r="F36" s="510"/>
      <c r="G36" s="510"/>
      <c r="H36" s="1361" t="str">
        <f>IF('第二面-2'!K36="","",'第二面-2'!K36)</f>
        <v/>
      </c>
      <c r="I36" s="1361"/>
      <c r="J36" s="1361"/>
      <c r="K36" s="1361"/>
      <c r="L36" s="1361"/>
      <c r="M36" s="1361"/>
      <c r="N36" s="1361"/>
      <c r="O36" s="1361"/>
      <c r="P36" s="1361"/>
      <c r="Q36" s="1361"/>
      <c r="R36" s="1361"/>
      <c r="S36" s="1361"/>
      <c r="T36" s="1361"/>
      <c r="U36" s="1361"/>
      <c r="V36" s="1361"/>
      <c r="W36" s="1361"/>
      <c r="X36" s="1361"/>
      <c r="Y36" s="1361"/>
      <c r="Z36" s="1361"/>
      <c r="AA36" s="1361"/>
      <c r="AB36" s="1361"/>
      <c r="AC36" s="1361"/>
    </row>
    <row r="37" spans="1:29" s="518" customFormat="1" ht="15" customHeight="1">
      <c r="A37" s="510"/>
      <c r="B37" s="510" t="s">
        <v>2737</v>
      </c>
      <c r="C37" s="510"/>
      <c r="D37" s="510"/>
      <c r="E37" s="510"/>
      <c r="F37" s="510"/>
      <c r="G37" s="510"/>
      <c r="H37" s="1366" t="str">
        <f>IF('第二面-2'!K37="","",'第二面-2'!K37)</f>
        <v/>
      </c>
      <c r="I37" s="1366"/>
      <c r="J37" s="1366"/>
      <c r="K37" s="1366"/>
      <c r="L37" s="1366"/>
      <c r="M37" s="513"/>
      <c r="N37" s="513"/>
      <c r="O37" s="513"/>
      <c r="P37" s="513"/>
      <c r="Q37" s="513"/>
      <c r="R37" s="513"/>
      <c r="S37" s="514"/>
      <c r="T37" s="514"/>
      <c r="U37" s="514"/>
      <c r="V37" s="514"/>
      <c r="W37" s="514"/>
      <c r="X37" s="514"/>
      <c r="Y37" s="514"/>
      <c r="Z37" s="514"/>
      <c r="AA37" s="514"/>
      <c r="AB37" s="514"/>
      <c r="AC37" s="514"/>
    </row>
    <row r="38" spans="1:29" s="518" customFormat="1" ht="15" customHeight="1">
      <c r="A38" s="510"/>
      <c r="B38" s="510" t="s">
        <v>2790</v>
      </c>
      <c r="C38" s="510"/>
      <c r="D38" s="510"/>
      <c r="E38" s="510"/>
      <c r="F38" s="510"/>
      <c r="G38" s="510"/>
      <c r="H38" s="1361" t="str">
        <f>IF('第二面-2'!K38="","",'第二面-2'!K38)</f>
        <v/>
      </c>
      <c r="I38" s="1361"/>
      <c r="J38" s="1361"/>
      <c r="K38" s="1361"/>
      <c r="L38" s="1361"/>
      <c r="M38" s="1361"/>
      <c r="N38" s="1361"/>
      <c r="O38" s="1361"/>
      <c r="P38" s="1361"/>
      <c r="Q38" s="1361"/>
      <c r="R38" s="1361"/>
      <c r="S38" s="1361"/>
      <c r="T38" s="1361"/>
      <c r="U38" s="1361"/>
      <c r="V38" s="1361"/>
      <c r="W38" s="1361"/>
      <c r="X38" s="1361"/>
      <c r="Y38" s="1361"/>
      <c r="Z38" s="1361"/>
      <c r="AA38" s="1361"/>
      <c r="AB38" s="1361"/>
      <c r="AC38" s="1361"/>
    </row>
    <row r="39" spans="1:29" s="518" customFormat="1" ht="15" customHeight="1">
      <c r="A39" s="515"/>
      <c r="B39" s="515" t="s">
        <v>2791</v>
      </c>
      <c r="C39" s="515"/>
      <c r="D39" s="515"/>
      <c r="E39" s="515"/>
      <c r="F39" s="515"/>
      <c r="G39" s="515"/>
      <c r="H39" s="516"/>
      <c r="I39" s="516"/>
      <c r="J39" s="515"/>
      <c r="K39" s="1362" t="str">
        <f>IF('第二面-2'!K39="","",'第二面-2'!K39)</f>
        <v/>
      </c>
      <c r="L39" s="1362"/>
      <c r="M39" s="1362"/>
      <c r="N39" s="1362"/>
      <c r="O39" s="1362"/>
      <c r="P39" s="1362"/>
      <c r="Q39" s="1362"/>
      <c r="R39" s="1362"/>
      <c r="S39" s="1362"/>
      <c r="T39" s="1362"/>
      <c r="U39" s="1362"/>
      <c r="V39" s="1362"/>
      <c r="W39" s="1362"/>
      <c r="X39" s="1362"/>
      <c r="Y39" s="1362"/>
      <c r="Z39" s="1362"/>
      <c r="AA39" s="1362"/>
      <c r="AB39" s="1362"/>
      <c r="AC39" s="1362"/>
    </row>
    <row r="40" spans="1:29" s="518" customFormat="1" ht="15" customHeight="1">
      <c r="A40" s="510"/>
      <c r="B40" s="510" t="s">
        <v>2787</v>
      </c>
      <c r="C40" s="510"/>
      <c r="D40" s="510"/>
      <c r="E40" s="510"/>
      <c r="F40" s="510"/>
      <c r="G40" s="510"/>
      <c r="H40" s="1361" t="str">
        <f>IF('第二面-2'!K40="","",'第二面-2'!K40)</f>
        <v/>
      </c>
      <c r="I40" s="1361"/>
      <c r="J40" s="1361"/>
      <c r="K40" s="1361"/>
      <c r="L40" s="1361"/>
      <c r="M40" s="1361"/>
      <c r="N40" s="1361"/>
      <c r="O40" s="1361"/>
      <c r="P40" s="1361"/>
      <c r="Q40" s="1361"/>
      <c r="R40" s="1361"/>
      <c r="S40" s="1361"/>
      <c r="T40" s="1361"/>
      <c r="U40" s="1361"/>
      <c r="V40" s="1361"/>
      <c r="W40" s="1361"/>
      <c r="X40" s="1361"/>
      <c r="Y40" s="1361"/>
      <c r="Z40" s="1361"/>
      <c r="AA40" s="1361"/>
      <c r="AB40" s="1361"/>
      <c r="AC40" s="1361"/>
    </row>
    <row r="41" spans="1:29" s="518" customFormat="1" ht="15" customHeight="1">
      <c r="A41" s="510"/>
      <c r="B41" s="510" t="s">
        <v>2788</v>
      </c>
      <c r="C41" s="510"/>
      <c r="D41" s="510"/>
      <c r="E41" s="510"/>
      <c r="F41" s="510"/>
      <c r="G41" s="510"/>
      <c r="H41" s="1361" t="str">
        <f>IF('第二面-2'!K41="","",'第二面-2'!K41)</f>
        <v/>
      </c>
      <c r="I41" s="1361"/>
      <c r="J41" s="1361"/>
      <c r="K41" s="1361"/>
      <c r="L41" s="1361"/>
      <c r="M41" s="1361"/>
      <c r="N41" s="1361"/>
      <c r="O41" s="1361"/>
      <c r="P41" s="1361"/>
      <c r="Q41" s="1361"/>
      <c r="R41" s="1361"/>
      <c r="S41" s="1361"/>
      <c r="T41" s="1361"/>
      <c r="U41" s="1361"/>
      <c r="V41" s="1361"/>
      <c r="W41" s="1361"/>
      <c r="X41" s="1361"/>
      <c r="Y41" s="1361"/>
      <c r="Z41" s="1361"/>
      <c r="AA41" s="1361"/>
      <c r="AB41" s="1361"/>
      <c r="AC41" s="1361"/>
    </row>
    <row r="42" spans="1:29" s="518" customFormat="1" ht="15" customHeight="1">
      <c r="A42" s="510"/>
      <c r="B42" s="510" t="s">
        <v>2735</v>
      </c>
      <c r="C42" s="510"/>
      <c r="D42" s="510"/>
      <c r="E42" s="510"/>
      <c r="F42" s="510"/>
      <c r="G42" s="510"/>
      <c r="H42" s="510"/>
      <c r="I42" s="1364" t="str">
        <f>IF('第二面-2'!K42="","",'第二面-2'!K42)</f>
        <v/>
      </c>
      <c r="J42" s="1365"/>
      <c r="K42" s="1365"/>
      <c r="L42" s="512"/>
      <c r="M42" s="512"/>
      <c r="N42" s="512"/>
      <c r="O42" s="510"/>
      <c r="P42" s="510"/>
      <c r="Q42" s="510"/>
      <c r="R42" s="510"/>
      <c r="S42" s="510"/>
      <c r="T42" s="510"/>
      <c r="U42" s="510"/>
      <c r="V42" s="510"/>
      <c r="W42" s="510"/>
      <c r="X42" s="510"/>
      <c r="Y42" s="510"/>
      <c r="Z42" s="510"/>
      <c r="AA42" s="510"/>
      <c r="AB42" s="510"/>
      <c r="AC42" s="510"/>
    </row>
    <row r="43" spans="1:29" s="518" customFormat="1" ht="15" customHeight="1">
      <c r="A43" s="510"/>
      <c r="B43" s="510" t="s">
        <v>2789</v>
      </c>
      <c r="C43" s="510"/>
      <c r="D43" s="510"/>
      <c r="E43" s="510"/>
      <c r="F43" s="510"/>
      <c r="G43" s="510"/>
      <c r="H43" s="1361" t="str">
        <f>IF('第二面-2'!K43="","",'第二面-2'!K43)</f>
        <v/>
      </c>
      <c r="I43" s="1361"/>
      <c r="J43" s="1361"/>
      <c r="K43" s="1361"/>
      <c r="L43" s="1361"/>
      <c r="M43" s="1361"/>
      <c r="N43" s="1361"/>
      <c r="O43" s="1361"/>
      <c r="P43" s="1361"/>
      <c r="Q43" s="1361"/>
      <c r="R43" s="1361"/>
      <c r="S43" s="1361"/>
      <c r="T43" s="1361"/>
      <c r="U43" s="1361"/>
      <c r="V43" s="1361"/>
      <c r="W43" s="1361"/>
      <c r="X43" s="1361"/>
      <c r="Y43" s="1361"/>
      <c r="Z43" s="1361"/>
      <c r="AA43" s="1361"/>
      <c r="AB43" s="1361"/>
      <c r="AC43" s="1361"/>
    </row>
    <row r="44" spans="1:29" s="518" customFormat="1" ht="15" customHeight="1">
      <c r="A44" s="510"/>
      <c r="B44" s="510" t="s">
        <v>2737</v>
      </c>
      <c r="C44" s="510"/>
      <c r="D44" s="510"/>
      <c r="E44" s="510"/>
      <c r="F44" s="510"/>
      <c r="G44" s="510"/>
      <c r="H44" s="1366" t="str">
        <f>IF('第二面-2'!K44="","",'第二面-2'!K44)</f>
        <v/>
      </c>
      <c r="I44" s="1366"/>
      <c r="J44" s="1366"/>
      <c r="K44" s="1366"/>
      <c r="L44" s="1366"/>
      <c r="M44" s="513"/>
      <c r="N44" s="513"/>
      <c r="O44" s="513"/>
      <c r="P44" s="513"/>
      <c r="Q44" s="513"/>
      <c r="R44" s="513"/>
      <c r="S44" s="514"/>
      <c r="T44" s="514"/>
      <c r="U44" s="514"/>
      <c r="V44" s="514"/>
      <c r="W44" s="514"/>
      <c r="X44" s="514"/>
      <c r="Y44" s="514"/>
      <c r="Z44" s="514"/>
      <c r="AA44" s="514"/>
      <c r="AB44" s="514"/>
      <c r="AC44" s="514"/>
    </row>
    <row r="45" spans="1:29" s="518" customFormat="1" ht="15" customHeight="1">
      <c r="A45" s="510"/>
      <c r="B45" s="510" t="s">
        <v>2790</v>
      </c>
      <c r="C45" s="510"/>
      <c r="D45" s="510"/>
      <c r="E45" s="510"/>
      <c r="F45" s="510"/>
      <c r="G45" s="510"/>
      <c r="H45" s="1361" t="str">
        <f>IF('第二面-2'!K45="","",'第二面-2'!K45)</f>
        <v/>
      </c>
      <c r="I45" s="1361"/>
      <c r="J45" s="1361"/>
      <c r="K45" s="1361"/>
      <c r="L45" s="1361"/>
      <c r="M45" s="1361"/>
      <c r="N45" s="1361"/>
      <c r="O45" s="1361"/>
      <c r="P45" s="1361"/>
      <c r="Q45" s="1361"/>
      <c r="R45" s="1361"/>
      <c r="S45" s="1361"/>
      <c r="T45" s="1361"/>
      <c r="U45" s="1361"/>
      <c r="V45" s="1361"/>
      <c r="W45" s="1361"/>
      <c r="X45" s="1361"/>
      <c r="Y45" s="1361"/>
      <c r="Z45" s="1361"/>
      <c r="AA45" s="1361"/>
      <c r="AB45" s="1361"/>
      <c r="AC45" s="1361"/>
    </row>
    <row r="46" spans="1:29" s="518" customFormat="1" ht="15" customHeight="1">
      <c r="A46" s="515"/>
      <c r="B46" s="515" t="s">
        <v>2791</v>
      </c>
      <c r="C46" s="515"/>
      <c r="D46" s="515"/>
      <c r="E46" s="515"/>
      <c r="F46" s="515"/>
      <c r="G46" s="515"/>
      <c r="H46" s="516"/>
      <c r="I46" s="516"/>
      <c r="J46" s="515"/>
      <c r="K46" s="1362" t="str">
        <f>IF('第二面-2'!K46="","",'第二面-2'!K46)</f>
        <v/>
      </c>
      <c r="L46" s="1362"/>
      <c r="M46" s="1362"/>
      <c r="N46" s="1362"/>
      <c r="O46" s="1362"/>
      <c r="P46" s="1362"/>
      <c r="Q46" s="1362"/>
      <c r="R46" s="1362"/>
      <c r="S46" s="1362"/>
      <c r="T46" s="1362"/>
      <c r="U46" s="1362"/>
      <c r="V46" s="1362"/>
      <c r="W46" s="1362"/>
      <c r="X46" s="1362"/>
      <c r="Y46" s="1362"/>
      <c r="Z46" s="1362"/>
      <c r="AA46" s="1362"/>
      <c r="AB46" s="1362"/>
      <c r="AC46" s="1362"/>
    </row>
    <row r="47" spans="1:29" s="518" customFormat="1" ht="15" customHeight="1">
      <c r="A47" s="510"/>
      <c r="B47" s="510" t="s">
        <v>2787</v>
      </c>
      <c r="C47" s="510"/>
      <c r="D47" s="510"/>
      <c r="E47" s="510"/>
      <c r="F47" s="510"/>
      <c r="G47" s="510"/>
      <c r="H47" s="1361" t="str">
        <f>IF('第二面-2'!K47="","",'第二面-2'!K47)</f>
        <v/>
      </c>
      <c r="I47" s="1361"/>
      <c r="J47" s="1361"/>
      <c r="K47" s="1361"/>
      <c r="L47" s="1361"/>
      <c r="M47" s="1361"/>
      <c r="N47" s="1361"/>
      <c r="O47" s="1361"/>
      <c r="P47" s="1361"/>
      <c r="Q47" s="1361"/>
      <c r="R47" s="1361"/>
      <c r="S47" s="1361"/>
      <c r="T47" s="1361"/>
      <c r="U47" s="1361"/>
      <c r="V47" s="1361"/>
      <c r="W47" s="1361"/>
      <c r="X47" s="1361"/>
      <c r="Y47" s="1361"/>
      <c r="Z47" s="1361"/>
      <c r="AA47" s="1361"/>
      <c r="AB47" s="1361"/>
      <c r="AC47" s="1361"/>
    </row>
    <row r="48" spans="1:29" s="518" customFormat="1" ht="15" customHeight="1">
      <c r="A48" s="510"/>
      <c r="B48" s="510" t="s">
        <v>2788</v>
      </c>
      <c r="C48" s="510"/>
      <c r="D48" s="510"/>
      <c r="E48" s="510"/>
      <c r="F48" s="510"/>
      <c r="G48" s="510"/>
      <c r="H48" s="1361" t="str">
        <f>IF('第二面-2'!K48="","",'第二面-2'!K48)</f>
        <v/>
      </c>
      <c r="I48" s="1361"/>
      <c r="J48" s="1361"/>
      <c r="K48" s="1361"/>
      <c r="L48" s="1361"/>
      <c r="M48" s="1361"/>
      <c r="N48" s="1361"/>
      <c r="O48" s="1361"/>
      <c r="P48" s="1361"/>
      <c r="Q48" s="1361"/>
      <c r="R48" s="1361"/>
      <c r="S48" s="1361"/>
      <c r="T48" s="1361"/>
      <c r="U48" s="1361"/>
      <c r="V48" s="1361"/>
      <c r="W48" s="1361"/>
      <c r="X48" s="1361"/>
      <c r="Y48" s="1361"/>
      <c r="Z48" s="1361"/>
      <c r="AA48" s="1361"/>
      <c r="AB48" s="1361"/>
      <c r="AC48" s="1361"/>
    </row>
    <row r="49" spans="1:29" s="518" customFormat="1" ht="15" customHeight="1">
      <c r="A49" s="510"/>
      <c r="B49" s="510" t="s">
        <v>2735</v>
      </c>
      <c r="C49" s="510"/>
      <c r="D49" s="510"/>
      <c r="E49" s="510"/>
      <c r="F49" s="510"/>
      <c r="G49" s="510"/>
      <c r="H49" s="510"/>
      <c r="I49" s="1364" t="str">
        <f>IF('第二面-2'!K49="","",'第二面-2'!K49)</f>
        <v/>
      </c>
      <c r="J49" s="1365"/>
      <c r="K49" s="1365"/>
      <c r="L49" s="512"/>
      <c r="M49" s="512"/>
      <c r="N49" s="512"/>
      <c r="O49" s="510"/>
      <c r="P49" s="510"/>
      <c r="Q49" s="510"/>
      <c r="R49" s="510"/>
      <c r="S49" s="510"/>
      <c r="T49" s="510"/>
      <c r="U49" s="510"/>
      <c r="V49" s="510"/>
      <c r="W49" s="510"/>
      <c r="X49" s="510"/>
      <c r="Y49" s="510"/>
      <c r="Z49" s="510"/>
      <c r="AA49" s="510"/>
      <c r="AB49" s="510"/>
      <c r="AC49" s="510"/>
    </row>
    <row r="50" spans="1:29" s="518" customFormat="1" ht="15" customHeight="1">
      <c r="A50" s="510"/>
      <c r="B50" s="510" t="s">
        <v>2789</v>
      </c>
      <c r="C50" s="510"/>
      <c r="D50" s="510"/>
      <c r="E50" s="510"/>
      <c r="F50" s="510"/>
      <c r="G50" s="510"/>
      <c r="H50" s="1361" t="str">
        <f>IF('第二面-2'!K50="","",'第二面-2'!K50)</f>
        <v/>
      </c>
      <c r="I50" s="1361"/>
      <c r="J50" s="1361"/>
      <c r="K50" s="1361"/>
      <c r="L50" s="1361"/>
      <c r="M50" s="1361"/>
      <c r="N50" s="1361"/>
      <c r="O50" s="1361"/>
      <c r="P50" s="1361"/>
      <c r="Q50" s="1361"/>
      <c r="R50" s="1361"/>
      <c r="S50" s="1361"/>
      <c r="T50" s="1361"/>
      <c r="U50" s="1361"/>
      <c r="V50" s="1361"/>
      <c r="W50" s="1361"/>
      <c r="X50" s="1361"/>
      <c r="Y50" s="1361"/>
      <c r="Z50" s="1361"/>
      <c r="AA50" s="1361"/>
      <c r="AB50" s="1361"/>
      <c r="AC50" s="1361"/>
    </row>
    <row r="51" spans="1:29" s="518" customFormat="1" ht="15" customHeight="1">
      <c r="A51" s="510"/>
      <c r="B51" s="510" t="s">
        <v>2737</v>
      </c>
      <c r="C51" s="510"/>
      <c r="D51" s="510"/>
      <c r="E51" s="510"/>
      <c r="F51" s="510"/>
      <c r="G51" s="510"/>
      <c r="H51" s="1366" t="str">
        <f>IF('第二面-2'!K51="","",'第二面-2'!K51)</f>
        <v/>
      </c>
      <c r="I51" s="1366"/>
      <c r="J51" s="1366"/>
      <c r="K51" s="1366"/>
      <c r="L51" s="1366"/>
      <c r="M51" s="513"/>
      <c r="N51" s="513"/>
      <c r="O51" s="513"/>
      <c r="P51" s="513"/>
      <c r="Q51" s="513"/>
      <c r="R51" s="513"/>
      <c r="S51" s="514"/>
      <c r="T51" s="514"/>
      <c r="U51" s="514"/>
      <c r="V51" s="514"/>
      <c r="W51" s="514"/>
      <c r="X51" s="514"/>
      <c r="Y51" s="514"/>
      <c r="Z51" s="514"/>
      <c r="AA51" s="514"/>
      <c r="AB51" s="514"/>
      <c r="AC51" s="514"/>
    </row>
    <row r="52" spans="1:29" s="518" customFormat="1" ht="15" customHeight="1">
      <c r="A52" s="510"/>
      <c r="B52" s="510" t="s">
        <v>2790</v>
      </c>
      <c r="C52" s="510"/>
      <c r="D52" s="510"/>
      <c r="E52" s="510"/>
      <c r="F52" s="510"/>
      <c r="G52" s="510"/>
      <c r="H52" s="1361" t="str">
        <f>IF('第二面-2'!K52="","",'第二面-2'!K52)</f>
        <v/>
      </c>
      <c r="I52" s="1361"/>
      <c r="J52" s="1361"/>
      <c r="K52" s="1361"/>
      <c r="L52" s="1361"/>
      <c r="M52" s="1361"/>
      <c r="N52" s="1361"/>
      <c r="O52" s="1361"/>
      <c r="P52" s="1361"/>
      <c r="Q52" s="1361"/>
      <c r="R52" s="1361"/>
      <c r="S52" s="1361"/>
      <c r="T52" s="1361"/>
      <c r="U52" s="1361"/>
      <c r="V52" s="1361"/>
      <c r="W52" s="1361"/>
      <c r="X52" s="1361"/>
      <c r="Y52" s="1361"/>
      <c r="Z52" s="1361"/>
      <c r="AA52" s="1361"/>
      <c r="AB52" s="1361"/>
      <c r="AC52" s="1361"/>
    </row>
    <row r="53" spans="1:29" s="518" customFormat="1" ht="15" customHeight="1">
      <c r="A53" s="515"/>
      <c r="B53" s="515" t="s">
        <v>2791</v>
      </c>
      <c r="C53" s="515"/>
      <c r="D53" s="515"/>
      <c r="E53" s="515"/>
      <c r="F53" s="515"/>
      <c r="G53" s="515"/>
      <c r="H53" s="516"/>
      <c r="I53" s="516"/>
      <c r="J53" s="515"/>
      <c r="K53" s="1362" t="str">
        <f>IF('第二面-2'!K53="","",'第二面-2'!K53)</f>
        <v/>
      </c>
      <c r="L53" s="1362"/>
      <c r="M53" s="1362"/>
      <c r="N53" s="1362"/>
      <c r="O53" s="1362"/>
      <c r="P53" s="1362"/>
      <c r="Q53" s="1362"/>
      <c r="R53" s="1362"/>
      <c r="S53" s="1362"/>
      <c r="T53" s="1362"/>
      <c r="U53" s="1362"/>
      <c r="V53" s="1362"/>
      <c r="W53" s="1362"/>
      <c r="X53" s="1362"/>
      <c r="Y53" s="1362"/>
      <c r="Z53" s="1362"/>
      <c r="AA53" s="1362"/>
      <c r="AB53" s="1362"/>
      <c r="AC53" s="1362"/>
    </row>
    <row r="54" spans="1:29" s="518" customFormat="1" ht="17.100000000000001" customHeight="1">
      <c r="A54" s="510"/>
      <c r="B54" s="510"/>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row>
    <row r="55" spans="1:29" s="518" customFormat="1" ht="17.100000000000001" customHeight="1">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row>
    <row r="56" spans="1:29" ht="15.95" customHeight="1"/>
    <row r="57" spans="1:29" ht="15" customHeight="1"/>
    <row r="58" spans="1:29" ht="15" customHeight="1"/>
  </sheetData>
  <mergeCells count="45">
    <mergeCell ref="O18:T18"/>
    <mergeCell ref="M4:AC4"/>
    <mergeCell ref="O5:T5"/>
    <mergeCell ref="M7:AC7"/>
    <mergeCell ref="O8:T8"/>
    <mergeCell ref="M10:AC10"/>
    <mergeCell ref="O11:T11"/>
    <mergeCell ref="M12:AC12"/>
    <mergeCell ref="O13:T13"/>
    <mergeCell ref="M14:AC14"/>
    <mergeCell ref="O15:T15"/>
    <mergeCell ref="M17:AC17"/>
    <mergeCell ref="H33:AC33"/>
    <mergeCell ref="M19:AC19"/>
    <mergeCell ref="O20:T20"/>
    <mergeCell ref="M21:AC21"/>
    <mergeCell ref="O22:T22"/>
    <mergeCell ref="H25:AC25"/>
    <mergeCell ref="H26:AC26"/>
    <mergeCell ref="I27:K27"/>
    <mergeCell ref="H28:AC28"/>
    <mergeCell ref="H29:L29"/>
    <mergeCell ref="H30:AC30"/>
    <mergeCell ref="K31:AC31"/>
    <mergeCell ref="H45:AC45"/>
    <mergeCell ref="H34:AC34"/>
    <mergeCell ref="I35:K35"/>
    <mergeCell ref="H36:AC36"/>
    <mergeCell ref="H37:L37"/>
    <mergeCell ref="H38:AC38"/>
    <mergeCell ref="K39:AC39"/>
    <mergeCell ref="H40:AC40"/>
    <mergeCell ref="H41:AC41"/>
    <mergeCell ref="I42:K42"/>
    <mergeCell ref="H43:AC43"/>
    <mergeCell ref="H44:L44"/>
    <mergeCell ref="H52:AC52"/>
    <mergeCell ref="K53:AC53"/>
    <mergeCell ref="C54:AC54"/>
    <mergeCell ref="K46:AC46"/>
    <mergeCell ref="H47:AC47"/>
    <mergeCell ref="H48:AC48"/>
    <mergeCell ref="I49:K49"/>
    <mergeCell ref="H50:AC50"/>
    <mergeCell ref="H51:L51"/>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29" ht="15" customHeight="1">
      <c r="A1" s="509" t="s">
        <v>2793</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row>
    <row r="2" spans="1:29" ht="15" customHeight="1">
      <c r="A2" s="510"/>
      <c r="B2" s="510" t="s">
        <v>2794</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row>
    <row r="3" spans="1:29" ht="15" customHeight="1">
      <c r="A3" s="510"/>
      <c r="B3" s="510" t="s">
        <v>2739</v>
      </c>
      <c r="C3" s="510"/>
      <c r="D3" s="510"/>
      <c r="E3" s="510"/>
      <c r="F3" s="519"/>
      <c r="G3" s="519"/>
      <c r="H3" s="510"/>
      <c r="I3" s="519" t="s">
        <v>2565</v>
      </c>
      <c r="J3" s="1370" t="str">
        <f>IF('第二面-3'!L3="","",'第二面-3'!L3)</f>
        <v/>
      </c>
      <c r="K3" s="1370"/>
      <c r="L3" s="1370"/>
      <c r="M3" s="1371" t="s">
        <v>2566</v>
      </c>
      <c r="N3" s="1371"/>
      <c r="O3" s="1371"/>
      <c r="P3" s="1372" t="str">
        <f>IF('第二面-3'!R3="","",'第二面-3'!R3)</f>
        <v/>
      </c>
      <c r="Q3" s="1372"/>
      <c r="R3" s="1372"/>
      <c r="S3" s="1372"/>
      <c r="T3" s="1371" t="s">
        <v>2567</v>
      </c>
      <c r="U3" s="1371"/>
      <c r="V3" s="1371"/>
      <c r="W3" s="1370" t="str">
        <f>IF('第二面-3'!X3="","",'第二面-3'!X3)</f>
        <v/>
      </c>
      <c r="X3" s="1370"/>
      <c r="Y3" s="1370"/>
      <c r="Z3" s="1370"/>
      <c r="AA3" s="1370"/>
      <c r="AB3" s="1370"/>
      <c r="AC3" s="510" t="s">
        <v>17</v>
      </c>
    </row>
    <row r="4" spans="1:29" ht="15" customHeight="1">
      <c r="A4" s="510"/>
      <c r="B4" s="510" t="s">
        <v>2734</v>
      </c>
      <c r="C4" s="510"/>
      <c r="D4" s="510"/>
      <c r="E4" s="510"/>
      <c r="F4" s="511"/>
      <c r="G4" s="511"/>
      <c r="H4" s="1361" t="str">
        <f>IF('第二面-3'!K4="","",'第二面-3'!K4)</f>
        <v/>
      </c>
      <c r="I4" s="1361"/>
      <c r="J4" s="1361"/>
      <c r="K4" s="1361"/>
      <c r="L4" s="1361"/>
      <c r="M4" s="1361"/>
      <c r="N4" s="1361"/>
      <c r="O4" s="1361"/>
      <c r="P4" s="1361"/>
      <c r="Q4" s="1361"/>
      <c r="R4" s="1361"/>
      <c r="S4" s="1361"/>
      <c r="T4" s="1361"/>
      <c r="U4" s="1361"/>
      <c r="V4" s="1361"/>
      <c r="W4" s="1361"/>
      <c r="X4" s="1361"/>
      <c r="Y4" s="1361"/>
      <c r="Z4" s="1361"/>
      <c r="AA4" s="1361"/>
      <c r="AB4" s="1361"/>
      <c r="AC4" s="1361"/>
    </row>
    <row r="5" spans="1:29" ht="15" customHeight="1">
      <c r="A5" s="510"/>
      <c r="B5" s="510" t="s">
        <v>3215</v>
      </c>
      <c r="C5" s="510"/>
      <c r="D5" s="510"/>
      <c r="E5" s="510"/>
      <c r="F5" s="510"/>
      <c r="G5" s="510"/>
      <c r="H5" s="510"/>
      <c r="I5" s="520"/>
      <c r="J5" s="1370" t="str">
        <f>IF('第二面-3'!L5="","",'第二面-3'!L5)</f>
        <v/>
      </c>
      <c r="K5" s="1370"/>
      <c r="L5" s="1371" t="s">
        <v>2570</v>
      </c>
      <c r="M5" s="1371"/>
      <c r="N5" s="1371"/>
      <c r="O5" s="1371"/>
      <c r="P5" s="1371"/>
      <c r="Q5" s="1370" t="str">
        <f>IF('第二面-3'!S5="","",'第二面-3'!S5)</f>
        <v/>
      </c>
      <c r="R5" s="1370"/>
      <c r="S5" s="1370"/>
      <c r="T5" s="1371" t="s">
        <v>2571</v>
      </c>
      <c r="U5" s="1371"/>
      <c r="V5" s="1371"/>
      <c r="W5" s="1371"/>
      <c r="X5" s="1370" t="str">
        <f>IF('第二面-3'!Y5="","",'第二面-3'!Y5)</f>
        <v/>
      </c>
      <c r="Y5" s="1370"/>
      <c r="Z5" s="1370"/>
      <c r="AA5" s="1370"/>
      <c r="AB5" s="1370"/>
      <c r="AC5" s="510" t="s">
        <v>17</v>
      </c>
    </row>
    <row r="6" spans="1:29" ht="15" customHeight="1">
      <c r="A6" s="510"/>
      <c r="B6" s="510"/>
      <c r="C6" s="510"/>
      <c r="D6" s="510"/>
      <c r="E6" s="510"/>
      <c r="F6" s="510"/>
      <c r="G6" s="510"/>
      <c r="H6" s="1366" t="str">
        <f>IF('第二面-3'!K6="","",'第二面-3'!K6)</f>
        <v/>
      </c>
      <c r="I6" s="1366"/>
      <c r="J6" s="1366"/>
      <c r="K6" s="1366"/>
      <c r="L6" s="1366"/>
      <c r="M6" s="1366"/>
      <c r="N6" s="1366"/>
      <c r="O6" s="1366"/>
      <c r="P6" s="1366"/>
      <c r="Q6" s="1366"/>
      <c r="R6" s="1366"/>
      <c r="S6" s="1366"/>
      <c r="T6" s="1366"/>
      <c r="U6" s="1366"/>
      <c r="V6" s="1366"/>
      <c r="W6" s="1366"/>
      <c r="X6" s="1366"/>
      <c r="Y6" s="1366"/>
      <c r="Z6" s="1366"/>
      <c r="AA6" s="1366"/>
      <c r="AB6" s="1366"/>
      <c r="AC6" s="1366"/>
    </row>
    <row r="7" spans="1:29" ht="15" customHeight="1">
      <c r="A7" s="510"/>
      <c r="B7" s="510" t="s">
        <v>2741</v>
      </c>
      <c r="C7" s="510"/>
      <c r="D7" s="510"/>
      <c r="E7" s="510"/>
      <c r="F7" s="510"/>
      <c r="G7" s="510"/>
      <c r="H7" s="510"/>
      <c r="I7" s="1364" t="str">
        <f>IF('第二面-3'!K7="","",'第二面-3'!K7)</f>
        <v/>
      </c>
      <c r="J7" s="1369"/>
      <c r="K7" s="1369"/>
      <c r="L7" s="512"/>
      <c r="M7" s="512"/>
      <c r="N7" s="512"/>
      <c r="O7" s="510"/>
      <c r="P7" s="510"/>
      <c r="Q7" s="510"/>
      <c r="R7" s="510"/>
      <c r="S7" s="510"/>
      <c r="T7" s="510"/>
      <c r="U7" s="510"/>
      <c r="V7" s="510"/>
      <c r="W7" s="510"/>
      <c r="X7" s="510"/>
      <c r="Y7" s="510"/>
      <c r="Z7" s="510"/>
      <c r="AA7" s="510"/>
      <c r="AB7" s="510"/>
      <c r="AC7" s="510"/>
    </row>
    <row r="8" spans="1:29" ht="15" customHeight="1">
      <c r="A8" s="510"/>
      <c r="B8" s="510" t="s">
        <v>2742</v>
      </c>
      <c r="C8" s="510"/>
      <c r="D8" s="510"/>
      <c r="E8" s="510"/>
      <c r="F8" s="510"/>
      <c r="G8" s="510"/>
      <c r="H8" s="1361" t="str">
        <f>IF('第二面-3'!K8="","",'第二面-3'!K8)</f>
        <v/>
      </c>
      <c r="I8" s="1361"/>
      <c r="J8" s="1361"/>
      <c r="K8" s="1361"/>
      <c r="L8" s="1361"/>
      <c r="M8" s="1361"/>
      <c r="N8" s="1361"/>
      <c r="O8" s="1361"/>
      <c r="P8" s="1361"/>
      <c r="Q8" s="1361"/>
      <c r="R8" s="1361"/>
      <c r="S8" s="1361"/>
      <c r="T8" s="1361"/>
      <c r="U8" s="1361"/>
      <c r="V8" s="1361"/>
      <c r="W8" s="1361"/>
      <c r="X8" s="1361"/>
      <c r="Y8" s="1361"/>
      <c r="Z8" s="1361"/>
      <c r="AA8" s="1361"/>
      <c r="AB8" s="1361"/>
      <c r="AC8" s="1361"/>
    </row>
    <row r="9" spans="1:29" s="518" customFormat="1" ht="15" customHeight="1">
      <c r="A9" s="510"/>
      <c r="B9" s="510" t="s">
        <v>2743</v>
      </c>
      <c r="C9" s="510"/>
      <c r="D9" s="510"/>
      <c r="E9" s="510"/>
      <c r="F9" s="510"/>
      <c r="G9" s="510"/>
      <c r="H9" s="1366" t="str">
        <f>IF('第二面-3'!K9="","",'第二面-3'!K9)</f>
        <v/>
      </c>
      <c r="I9" s="1366"/>
      <c r="J9" s="1366"/>
      <c r="K9" s="1366"/>
      <c r="L9" s="1366"/>
      <c r="M9" s="513"/>
      <c r="N9" s="513"/>
      <c r="O9" s="513"/>
      <c r="P9" s="513"/>
      <c r="Q9" s="513"/>
      <c r="R9" s="513"/>
      <c r="S9" s="510"/>
      <c r="T9" s="510"/>
      <c r="U9" s="510"/>
      <c r="V9" s="510"/>
      <c r="W9" s="510"/>
      <c r="X9" s="510"/>
      <c r="Y9" s="510"/>
      <c r="Z9" s="510"/>
      <c r="AA9" s="510"/>
      <c r="AB9" s="510"/>
      <c r="AC9" s="510"/>
    </row>
    <row r="10" spans="1:29" s="518" customFormat="1" ht="15" customHeight="1">
      <c r="A10" s="510"/>
      <c r="B10" s="510" t="s">
        <v>3217</v>
      </c>
      <c r="C10" s="510"/>
      <c r="D10" s="510"/>
      <c r="E10" s="510"/>
      <c r="F10" s="510"/>
      <c r="G10" s="510"/>
      <c r="H10" s="521"/>
      <c r="I10" s="521"/>
      <c r="J10" s="521"/>
      <c r="K10" s="521"/>
      <c r="L10" s="1366" t="str">
        <f>IF('第二面-3'!K10="","",'第二面-3'!K10)</f>
        <v/>
      </c>
      <c r="M10" s="1366"/>
      <c r="N10" s="1366"/>
      <c r="O10" s="1366"/>
      <c r="P10" s="1366"/>
      <c r="Q10" s="1366"/>
      <c r="R10" s="1366"/>
      <c r="S10" s="1366"/>
      <c r="T10" s="1366"/>
      <c r="U10" s="1366"/>
      <c r="V10" s="1366"/>
      <c r="W10" s="1366"/>
      <c r="X10" s="1366"/>
      <c r="Y10" s="1366"/>
      <c r="Z10" s="1366"/>
      <c r="AA10" s="1366"/>
      <c r="AB10" s="1366"/>
      <c r="AC10" s="1366"/>
    </row>
    <row r="11" spans="1:29" s="518" customFormat="1" ht="15" customHeight="1">
      <c r="A11" s="510"/>
      <c r="B11" s="510"/>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1366"/>
    </row>
    <row r="12" spans="1:29" s="518" customFormat="1" ht="15" customHeight="1">
      <c r="A12" s="510"/>
      <c r="B12" s="510" t="s">
        <v>2797</v>
      </c>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row>
    <row r="13" spans="1:29" s="518" customFormat="1" ht="15" customHeight="1">
      <c r="A13" s="510"/>
      <c r="B13" s="510" t="s">
        <v>2739</v>
      </c>
      <c r="C13" s="510"/>
      <c r="D13" s="510"/>
      <c r="E13" s="510"/>
      <c r="F13" s="519"/>
      <c r="G13" s="519"/>
      <c r="H13" s="510"/>
      <c r="I13" s="519" t="s">
        <v>2565</v>
      </c>
      <c r="J13" s="1370" t="str">
        <f>IF('第二面-3'!L12="","",'第二面-3'!L12)</f>
        <v/>
      </c>
      <c r="K13" s="1370"/>
      <c r="L13" s="1370"/>
      <c r="M13" s="1371" t="s">
        <v>2566</v>
      </c>
      <c r="N13" s="1371"/>
      <c r="O13" s="1371"/>
      <c r="P13" s="1372" t="str">
        <f>IF('第二面-3'!R12="","",'第二面-3'!R12)</f>
        <v/>
      </c>
      <c r="Q13" s="1372"/>
      <c r="R13" s="1372"/>
      <c r="S13" s="1372"/>
      <c r="T13" s="1371" t="s">
        <v>2567</v>
      </c>
      <c r="U13" s="1371"/>
      <c r="V13" s="1371"/>
      <c r="W13" s="1370" t="str">
        <f>IF('第二面-3'!X12="","",'第二面-3'!X12)</f>
        <v/>
      </c>
      <c r="X13" s="1370"/>
      <c r="Y13" s="1370"/>
      <c r="Z13" s="1370"/>
      <c r="AA13" s="1370"/>
      <c r="AB13" s="1370"/>
      <c r="AC13" s="510" t="s">
        <v>17</v>
      </c>
    </row>
    <row r="14" spans="1:29" s="518" customFormat="1" ht="15" customHeight="1">
      <c r="A14" s="510"/>
      <c r="B14" s="510" t="s">
        <v>2734</v>
      </c>
      <c r="C14" s="510"/>
      <c r="D14" s="510"/>
      <c r="E14" s="510"/>
      <c r="F14" s="511"/>
      <c r="G14" s="511"/>
      <c r="H14" s="1361" t="str">
        <f>IF('第二面-3'!K13="","",'第二面-3'!K13)</f>
        <v/>
      </c>
      <c r="I14" s="1361"/>
      <c r="J14" s="1361"/>
      <c r="K14" s="1361"/>
      <c r="L14" s="1361"/>
      <c r="M14" s="1361"/>
      <c r="N14" s="1361"/>
      <c r="O14" s="1361"/>
      <c r="P14" s="1361"/>
      <c r="Q14" s="1361"/>
      <c r="R14" s="1361"/>
      <c r="S14" s="1361"/>
      <c r="T14" s="1361"/>
      <c r="U14" s="1361"/>
      <c r="V14" s="1361"/>
      <c r="W14" s="1361"/>
      <c r="X14" s="1361"/>
      <c r="Y14" s="1361"/>
      <c r="Z14" s="1361"/>
      <c r="AA14" s="1361"/>
      <c r="AB14" s="1361"/>
      <c r="AC14" s="1361"/>
    </row>
    <row r="15" spans="1:29" s="518" customFormat="1" ht="15" customHeight="1">
      <c r="A15" s="510"/>
      <c r="B15" s="510" t="s">
        <v>3215</v>
      </c>
      <c r="C15" s="510"/>
      <c r="D15" s="510"/>
      <c r="E15" s="510"/>
      <c r="F15" s="510"/>
      <c r="G15" s="510"/>
      <c r="H15" s="510"/>
      <c r="I15" s="520"/>
      <c r="J15" s="1370" t="str">
        <f>IF('第二面-3'!L14="","",'第二面-3'!L14)</f>
        <v/>
      </c>
      <c r="K15" s="1370"/>
      <c r="L15" s="1371" t="s">
        <v>2570</v>
      </c>
      <c r="M15" s="1371"/>
      <c r="N15" s="1371"/>
      <c r="O15" s="1371"/>
      <c r="P15" s="1371"/>
      <c r="Q15" s="1370" t="str">
        <f>IF('第二面-3'!S14="","",'第二面-3'!S14)</f>
        <v/>
      </c>
      <c r="R15" s="1370"/>
      <c r="S15" s="1370"/>
      <c r="T15" s="1371" t="s">
        <v>2571</v>
      </c>
      <c r="U15" s="1371"/>
      <c r="V15" s="1371"/>
      <c r="W15" s="1371"/>
      <c r="X15" s="1370" t="str">
        <f>IF('第二面-3'!Y14="","",'第二面-3'!Y14)</f>
        <v/>
      </c>
      <c r="Y15" s="1370"/>
      <c r="Z15" s="1370"/>
      <c r="AA15" s="1370"/>
      <c r="AB15" s="1370"/>
      <c r="AC15" s="510" t="s">
        <v>17</v>
      </c>
    </row>
    <row r="16" spans="1:29" s="518" customFormat="1" ht="15" customHeight="1">
      <c r="A16" s="510"/>
      <c r="B16" s="510"/>
      <c r="C16" s="510"/>
      <c r="D16" s="510"/>
      <c r="E16" s="510"/>
      <c r="F16" s="510"/>
      <c r="G16" s="510"/>
      <c r="H16" s="1366" t="str">
        <f>IF('第二面-3'!K15="","",'第二面-3'!K15)</f>
        <v/>
      </c>
      <c r="I16" s="1366"/>
      <c r="J16" s="1366"/>
      <c r="K16" s="1366"/>
      <c r="L16" s="1366"/>
      <c r="M16" s="1366"/>
      <c r="N16" s="1366"/>
      <c r="O16" s="1366"/>
      <c r="P16" s="1366"/>
      <c r="Q16" s="1366"/>
      <c r="R16" s="1366"/>
      <c r="S16" s="1366"/>
      <c r="T16" s="1366"/>
      <c r="U16" s="1366"/>
      <c r="V16" s="1366"/>
      <c r="W16" s="1366"/>
      <c r="X16" s="1366"/>
      <c r="Y16" s="1366"/>
      <c r="Z16" s="1366"/>
      <c r="AA16" s="1366"/>
      <c r="AB16" s="1366"/>
      <c r="AC16" s="1366"/>
    </row>
    <row r="17" spans="1:29" s="518" customFormat="1" ht="15" customHeight="1">
      <c r="A17" s="510"/>
      <c r="B17" s="510" t="s">
        <v>2741</v>
      </c>
      <c r="C17" s="510"/>
      <c r="D17" s="510"/>
      <c r="E17" s="510"/>
      <c r="F17" s="510"/>
      <c r="G17" s="510"/>
      <c r="H17" s="510"/>
      <c r="I17" s="1364" t="str">
        <f>IF('第二面-3'!K16="","",'第二面-3'!K16)</f>
        <v/>
      </c>
      <c r="J17" s="1369"/>
      <c r="K17" s="1369"/>
      <c r="L17" s="512"/>
      <c r="M17" s="512"/>
      <c r="N17" s="512"/>
      <c r="O17" s="510"/>
      <c r="P17" s="510"/>
      <c r="Q17" s="510"/>
      <c r="R17" s="510"/>
      <c r="S17" s="510"/>
      <c r="T17" s="510"/>
      <c r="U17" s="510"/>
      <c r="V17" s="510"/>
      <c r="W17" s="510"/>
      <c r="X17" s="510"/>
      <c r="Y17" s="510"/>
      <c r="Z17" s="510"/>
      <c r="AA17" s="510"/>
      <c r="AB17" s="510"/>
      <c r="AC17" s="510"/>
    </row>
    <row r="18" spans="1:29" s="518" customFormat="1" ht="15" customHeight="1">
      <c r="A18" s="510"/>
      <c r="B18" s="510" t="s">
        <v>2742</v>
      </c>
      <c r="C18" s="510"/>
      <c r="D18" s="510"/>
      <c r="E18" s="510"/>
      <c r="F18" s="510"/>
      <c r="G18" s="510"/>
      <c r="H18" s="1361" t="str">
        <f>IF('第二面-3'!K17="","",'第二面-3'!K17)</f>
        <v/>
      </c>
      <c r="I18" s="1361"/>
      <c r="J18" s="1361"/>
      <c r="K18" s="1361"/>
      <c r="L18" s="1361"/>
      <c r="M18" s="1361"/>
      <c r="N18" s="1361"/>
      <c r="O18" s="1361"/>
      <c r="P18" s="1361"/>
      <c r="Q18" s="1361"/>
      <c r="R18" s="1361"/>
      <c r="S18" s="1361"/>
      <c r="T18" s="1361"/>
      <c r="U18" s="1361"/>
      <c r="V18" s="1361"/>
      <c r="W18" s="1361"/>
      <c r="X18" s="1361"/>
      <c r="Y18" s="1361"/>
      <c r="Z18" s="1361"/>
      <c r="AA18" s="1361"/>
      <c r="AB18" s="1361"/>
      <c r="AC18" s="1361"/>
    </row>
    <row r="19" spans="1:29" s="518" customFormat="1" ht="15" customHeight="1">
      <c r="A19" s="510"/>
      <c r="B19" s="510" t="s">
        <v>2743</v>
      </c>
      <c r="C19" s="510"/>
      <c r="D19" s="510"/>
      <c r="E19" s="510"/>
      <c r="F19" s="510"/>
      <c r="G19" s="510"/>
      <c r="H19" s="1366" t="str">
        <f>IF('第二面-3'!K18="","",'第二面-3'!K18)</f>
        <v/>
      </c>
      <c r="I19" s="1366"/>
      <c r="J19" s="1366"/>
      <c r="K19" s="1366"/>
      <c r="L19" s="1366"/>
      <c r="M19" s="513"/>
      <c r="N19" s="513"/>
      <c r="O19" s="513"/>
      <c r="P19" s="513"/>
      <c r="Q19" s="513"/>
      <c r="R19" s="513"/>
      <c r="S19" s="510"/>
      <c r="T19" s="510"/>
      <c r="U19" s="510"/>
      <c r="V19" s="510"/>
      <c r="W19" s="510"/>
      <c r="X19" s="510"/>
      <c r="Y19" s="510"/>
      <c r="Z19" s="510"/>
      <c r="AA19" s="510"/>
      <c r="AB19" s="510"/>
      <c r="AC19" s="510"/>
    </row>
    <row r="20" spans="1:29" s="518" customFormat="1" ht="15" customHeight="1">
      <c r="A20" s="510"/>
      <c r="B20" s="510" t="s">
        <v>3217</v>
      </c>
      <c r="C20" s="510"/>
      <c r="D20" s="510"/>
      <c r="E20" s="510"/>
      <c r="F20" s="510"/>
      <c r="G20" s="510"/>
      <c r="H20" s="521"/>
      <c r="I20" s="521"/>
      <c r="J20" s="521"/>
      <c r="K20" s="521"/>
      <c r="L20" s="1366" t="str">
        <f>IF('第二面-3'!K19="","",'第二面-3'!K19)</f>
        <v/>
      </c>
      <c r="M20" s="1366"/>
      <c r="N20" s="1366"/>
      <c r="O20" s="1366"/>
      <c r="P20" s="1366"/>
      <c r="Q20" s="1366"/>
      <c r="R20" s="1366"/>
      <c r="S20" s="1366"/>
      <c r="T20" s="1366"/>
      <c r="U20" s="1366"/>
      <c r="V20" s="1366"/>
      <c r="W20" s="1366"/>
      <c r="X20" s="1366"/>
      <c r="Y20" s="1366"/>
      <c r="Z20" s="1366"/>
      <c r="AA20" s="1366"/>
      <c r="AB20" s="1366"/>
      <c r="AC20" s="1366"/>
    </row>
    <row r="21" spans="1:29" s="518" customFormat="1" ht="15" customHeight="1">
      <c r="A21" s="510"/>
      <c r="B21" s="510"/>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row>
    <row r="22" spans="1:29" s="518" customFormat="1" ht="15" customHeight="1">
      <c r="A22" s="510"/>
      <c r="B22" s="510" t="s">
        <v>2739</v>
      </c>
      <c r="C22" s="510"/>
      <c r="D22" s="510"/>
      <c r="E22" s="510"/>
      <c r="F22" s="519"/>
      <c r="G22" s="519"/>
      <c r="H22" s="510"/>
      <c r="I22" s="519" t="s">
        <v>2565</v>
      </c>
      <c r="J22" s="1370" t="str">
        <f>IF('第二面-3'!L20="","",'第二面-3'!L20)</f>
        <v/>
      </c>
      <c r="K22" s="1370"/>
      <c r="L22" s="1370"/>
      <c r="M22" s="1371" t="s">
        <v>2566</v>
      </c>
      <c r="N22" s="1371"/>
      <c r="O22" s="1371"/>
      <c r="P22" s="1372" t="str">
        <f>IF('第二面-3'!R20="","",'第二面-3'!R20)</f>
        <v/>
      </c>
      <c r="Q22" s="1372"/>
      <c r="R22" s="1372"/>
      <c r="S22" s="1372"/>
      <c r="T22" s="1371" t="s">
        <v>2567</v>
      </c>
      <c r="U22" s="1371"/>
      <c r="V22" s="1371"/>
      <c r="W22" s="1370" t="str">
        <f>IF('第二面-3'!X20="","",'第二面-3'!X20)</f>
        <v/>
      </c>
      <c r="X22" s="1370"/>
      <c r="Y22" s="1370"/>
      <c r="Z22" s="1370"/>
      <c r="AA22" s="1370"/>
      <c r="AB22" s="1370"/>
      <c r="AC22" s="510" t="s">
        <v>17</v>
      </c>
    </row>
    <row r="23" spans="1:29" s="518" customFormat="1" ht="15" customHeight="1">
      <c r="A23" s="510"/>
      <c r="B23" s="510" t="s">
        <v>2734</v>
      </c>
      <c r="C23" s="510"/>
      <c r="D23" s="510"/>
      <c r="E23" s="510"/>
      <c r="F23" s="511"/>
      <c r="G23" s="511"/>
      <c r="H23" s="1361" t="str">
        <f>IF('第二面-3'!K21="","",'第二面-3'!K21)</f>
        <v/>
      </c>
      <c r="I23" s="1361"/>
      <c r="J23" s="1361"/>
      <c r="K23" s="1361"/>
      <c r="L23" s="1361"/>
      <c r="M23" s="1361"/>
      <c r="N23" s="1361"/>
      <c r="O23" s="1361"/>
      <c r="P23" s="1361"/>
      <c r="Q23" s="1361"/>
      <c r="R23" s="1361"/>
      <c r="S23" s="1361"/>
      <c r="T23" s="1361"/>
      <c r="U23" s="1361"/>
      <c r="V23" s="1361"/>
      <c r="W23" s="1361"/>
      <c r="X23" s="1361"/>
      <c r="Y23" s="1361"/>
      <c r="Z23" s="1361"/>
      <c r="AA23" s="1361"/>
      <c r="AB23" s="1361"/>
      <c r="AC23" s="1361"/>
    </row>
    <row r="24" spans="1:29" s="518" customFormat="1" ht="15" customHeight="1">
      <c r="A24" s="510"/>
      <c r="B24" s="510" t="s">
        <v>3215</v>
      </c>
      <c r="C24" s="510"/>
      <c r="D24" s="510"/>
      <c r="E24" s="510"/>
      <c r="F24" s="510"/>
      <c r="G24" s="510"/>
      <c r="H24" s="510"/>
      <c r="I24" s="520"/>
      <c r="J24" s="1370" t="str">
        <f>IF('第二面-3'!L22="","",'第二面-3'!L22)</f>
        <v/>
      </c>
      <c r="K24" s="1370"/>
      <c r="L24" s="1371" t="s">
        <v>2570</v>
      </c>
      <c r="M24" s="1371"/>
      <c r="N24" s="1371"/>
      <c r="O24" s="1371"/>
      <c r="P24" s="1371"/>
      <c r="Q24" s="1370" t="str">
        <f>IF('第二面-3'!S22="","",'第二面-3'!S22)</f>
        <v/>
      </c>
      <c r="R24" s="1370"/>
      <c r="S24" s="1370"/>
      <c r="T24" s="1371" t="s">
        <v>2571</v>
      </c>
      <c r="U24" s="1371"/>
      <c r="V24" s="1371"/>
      <c r="W24" s="1371"/>
      <c r="X24" s="1370" t="str">
        <f>IF('第二面-3'!Y22="","",'第二面-3'!Y22)</f>
        <v/>
      </c>
      <c r="Y24" s="1370"/>
      <c r="Z24" s="1370"/>
      <c r="AA24" s="1370"/>
      <c r="AB24" s="1370"/>
      <c r="AC24" s="510" t="s">
        <v>17</v>
      </c>
    </row>
    <row r="25" spans="1:29" s="518" customFormat="1" ht="15" customHeight="1">
      <c r="A25" s="510"/>
      <c r="B25" s="510"/>
      <c r="C25" s="510"/>
      <c r="D25" s="510"/>
      <c r="E25" s="510"/>
      <c r="F25" s="510"/>
      <c r="G25" s="510"/>
      <c r="H25" s="1366" t="str">
        <f>IF('第二面-3'!K23="","",'第二面-3'!K23)</f>
        <v/>
      </c>
      <c r="I25" s="1366"/>
      <c r="J25" s="1366"/>
      <c r="K25" s="1366"/>
      <c r="L25" s="1366"/>
      <c r="M25" s="1366"/>
      <c r="N25" s="1366"/>
      <c r="O25" s="1366"/>
      <c r="P25" s="1366"/>
      <c r="Q25" s="1366"/>
      <c r="R25" s="1366"/>
      <c r="S25" s="1366"/>
      <c r="T25" s="1366"/>
      <c r="U25" s="1366"/>
      <c r="V25" s="1366"/>
      <c r="W25" s="1366"/>
      <c r="X25" s="1366"/>
      <c r="Y25" s="1366"/>
      <c r="Z25" s="1366"/>
      <c r="AA25" s="1366"/>
      <c r="AB25" s="1366"/>
      <c r="AC25" s="1366"/>
    </row>
    <row r="26" spans="1:29" s="518" customFormat="1" ht="15" customHeight="1">
      <c r="A26" s="510"/>
      <c r="B26" s="510" t="s">
        <v>2741</v>
      </c>
      <c r="C26" s="510"/>
      <c r="D26" s="510"/>
      <c r="E26" s="510"/>
      <c r="F26" s="510"/>
      <c r="G26" s="510"/>
      <c r="H26" s="510"/>
      <c r="I26" s="1364" t="str">
        <f>IF('第二面-3'!K24="","",'第二面-3'!K24)</f>
        <v/>
      </c>
      <c r="J26" s="1369"/>
      <c r="K26" s="1369"/>
      <c r="L26" s="512"/>
      <c r="M26" s="512"/>
      <c r="N26" s="512"/>
      <c r="O26" s="510"/>
      <c r="P26" s="510"/>
      <c r="Q26" s="510"/>
      <c r="R26" s="510"/>
      <c r="S26" s="510"/>
      <c r="T26" s="510"/>
      <c r="U26" s="510"/>
      <c r="V26" s="510"/>
      <c r="W26" s="510"/>
      <c r="X26" s="510"/>
      <c r="Y26" s="510"/>
      <c r="Z26" s="510"/>
      <c r="AA26" s="510"/>
      <c r="AB26" s="510"/>
      <c r="AC26" s="510"/>
    </row>
    <row r="27" spans="1:29" s="518" customFormat="1" ht="15" customHeight="1">
      <c r="A27" s="510"/>
      <c r="B27" s="510" t="s">
        <v>2742</v>
      </c>
      <c r="C27" s="510"/>
      <c r="D27" s="510"/>
      <c r="E27" s="510"/>
      <c r="F27" s="510"/>
      <c r="G27" s="510"/>
      <c r="H27" s="1361" t="str">
        <f>IF('第二面-3'!K25="","",'第二面-3'!K25)</f>
        <v/>
      </c>
      <c r="I27" s="1361"/>
      <c r="J27" s="1361"/>
      <c r="K27" s="1361"/>
      <c r="L27" s="1361"/>
      <c r="M27" s="1361"/>
      <c r="N27" s="1361"/>
      <c r="O27" s="1361"/>
      <c r="P27" s="1361"/>
      <c r="Q27" s="1361"/>
      <c r="R27" s="1361"/>
      <c r="S27" s="1361"/>
      <c r="T27" s="1361"/>
      <c r="U27" s="1361"/>
      <c r="V27" s="1361"/>
      <c r="W27" s="1361"/>
      <c r="X27" s="1361"/>
      <c r="Y27" s="1361"/>
      <c r="Z27" s="1361"/>
      <c r="AA27" s="1361"/>
      <c r="AB27" s="1361"/>
      <c r="AC27" s="1361"/>
    </row>
    <row r="28" spans="1:29" s="518" customFormat="1" ht="15" customHeight="1">
      <c r="A28" s="510"/>
      <c r="B28" s="510" t="s">
        <v>2743</v>
      </c>
      <c r="C28" s="510"/>
      <c r="D28" s="510"/>
      <c r="E28" s="510"/>
      <c r="F28" s="510"/>
      <c r="G28" s="510"/>
      <c r="H28" s="1366" t="str">
        <f>IF('第二面-3'!K26="","",'第二面-3'!K26)</f>
        <v/>
      </c>
      <c r="I28" s="1366"/>
      <c r="J28" s="1366"/>
      <c r="K28" s="1366"/>
      <c r="L28" s="1366"/>
      <c r="M28" s="513"/>
      <c r="N28" s="513"/>
      <c r="O28" s="513"/>
      <c r="P28" s="513"/>
      <c r="Q28" s="513"/>
      <c r="R28" s="513"/>
      <c r="S28" s="510"/>
      <c r="T28" s="510"/>
      <c r="U28" s="510"/>
      <c r="V28" s="510"/>
      <c r="W28" s="510"/>
      <c r="X28" s="510"/>
      <c r="Y28" s="510"/>
      <c r="Z28" s="510"/>
      <c r="AA28" s="510"/>
      <c r="AB28" s="510"/>
      <c r="AC28" s="510"/>
    </row>
    <row r="29" spans="1:29" s="518" customFormat="1" ht="15" customHeight="1">
      <c r="A29" s="510"/>
      <c r="B29" s="510" t="s">
        <v>3217</v>
      </c>
      <c r="C29" s="510"/>
      <c r="D29" s="510"/>
      <c r="E29" s="510"/>
      <c r="F29" s="510"/>
      <c r="G29" s="510"/>
      <c r="H29" s="521"/>
      <c r="I29" s="521"/>
      <c r="J29" s="521"/>
      <c r="K29" s="521"/>
      <c r="L29" s="1366" t="str">
        <f>IF('第二面-3'!K27="","",'第二面-3'!K27)</f>
        <v/>
      </c>
      <c r="M29" s="1366"/>
      <c r="N29" s="1366"/>
      <c r="O29" s="1366"/>
      <c r="P29" s="1366"/>
      <c r="Q29" s="1366"/>
      <c r="R29" s="1366"/>
      <c r="S29" s="1366"/>
      <c r="T29" s="1366"/>
      <c r="U29" s="1366"/>
      <c r="V29" s="1366"/>
      <c r="W29" s="1366"/>
      <c r="X29" s="1366"/>
      <c r="Y29" s="1366"/>
      <c r="Z29" s="1366"/>
      <c r="AA29" s="1366"/>
      <c r="AB29" s="1366"/>
      <c r="AC29" s="1366"/>
    </row>
    <row r="30" spans="1:29" s="518" customFormat="1" ht="15" customHeight="1">
      <c r="A30" s="510"/>
      <c r="B30" s="510"/>
      <c r="C30" s="1366"/>
      <c r="D30" s="1366"/>
      <c r="E30" s="1366"/>
      <c r="F30" s="1366"/>
      <c r="G30" s="1366"/>
      <c r="H30" s="1366"/>
      <c r="I30" s="1366"/>
      <c r="J30" s="1366"/>
      <c r="K30" s="1366"/>
      <c r="L30" s="1366"/>
      <c r="M30" s="1366"/>
      <c r="N30" s="1366"/>
      <c r="O30" s="1366"/>
      <c r="P30" s="1366"/>
      <c r="Q30" s="1366"/>
      <c r="R30" s="1366"/>
      <c r="S30" s="1366"/>
      <c r="T30" s="1366"/>
      <c r="U30" s="1366"/>
      <c r="V30" s="1366"/>
      <c r="W30" s="1366"/>
      <c r="X30" s="1366"/>
      <c r="Y30" s="1366"/>
      <c r="Z30" s="1366"/>
      <c r="AA30" s="1366"/>
      <c r="AB30" s="1366"/>
      <c r="AC30" s="1366"/>
    </row>
    <row r="31" spans="1:29" s="518" customFormat="1" ht="15" customHeight="1">
      <c r="A31" s="510"/>
      <c r="B31" s="510" t="s">
        <v>2739</v>
      </c>
      <c r="C31" s="510"/>
      <c r="D31" s="510"/>
      <c r="E31" s="510"/>
      <c r="F31" s="519"/>
      <c r="G31" s="519"/>
      <c r="H31" s="510"/>
      <c r="I31" s="519" t="s">
        <v>2565</v>
      </c>
      <c r="J31" s="1370" t="str">
        <f>IF('第二面-3'!L28="","",'第二面-3'!L28)</f>
        <v/>
      </c>
      <c r="K31" s="1370"/>
      <c r="L31" s="1370"/>
      <c r="M31" s="1371" t="s">
        <v>2566</v>
      </c>
      <c r="N31" s="1371"/>
      <c r="O31" s="1371"/>
      <c r="P31" s="1372" t="str">
        <f>IF('第二面-3'!R28="","",'第二面-3'!R28)</f>
        <v/>
      </c>
      <c r="Q31" s="1372"/>
      <c r="R31" s="1372"/>
      <c r="S31" s="1372"/>
      <c r="T31" s="1371" t="s">
        <v>2567</v>
      </c>
      <c r="U31" s="1371"/>
      <c r="V31" s="1371"/>
      <c r="W31" s="1370" t="str">
        <f>IF('第二面-3'!X28="","",'第二面-3'!X28)</f>
        <v/>
      </c>
      <c r="X31" s="1370"/>
      <c r="Y31" s="1370"/>
      <c r="Z31" s="1370"/>
      <c r="AA31" s="1370"/>
      <c r="AB31" s="1370"/>
      <c r="AC31" s="510" t="s">
        <v>17</v>
      </c>
    </row>
    <row r="32" spans="1:29" s="518" customFormat="1" ht="15" customHeight="1">
      <c r="A32" s="510"/>
      <c r="B32" s="510" t="s">
        <v>2734</v>
      </c>
      <c r="C32" s="510"/>
      <c r="D32" s="510"/>
      <c r="E32" s="510"/>
      <c r="F32" s="511"/>
      <c r="G32" s="511"/>
      <c r="H32" s="1361" t="str">
        <f>IF('第二面-3'!K29="","",'第二面-3'!K29)</f>
        <v/>
      </c>
      <c r="I32" s="1361"/>
      <c r="J32" s="1361"/>
      <c r="K32" s="1361"/>
      <c r="L32" s="1361"/>
      <c r="M32" s="1361"/>
      <c r="N32" s="1361"/>
      <c r="O32" s="1361"/>
      <c r="P32" s="1361"/>
      <c r="Q32" s="1361"/>
      <c r="R32" s="1361"/>
      <c r="S32" s="1361"/>
      <c r="T32" s="1361"/>
      <c r="U32" s="1361"/>
      <c r="V32" s="1361"/>
      <c r="W32" s="1361"/>
      <c r="X32" s="1361"/>
      <c r="Y32" s="1361"/>
      <c r="Z32" s="1361"/>
      <c r="AA32" s="1361"/>
      <c r="AB32" s="1361"/>
      <c r="AC32" s="1361"/>
    </row>
    <row r="33" spans="1:29" s="518" customFormat="1" ht="15" customHeight="1">
      <c r="A33" s="510"/>
      <c r="B33" s="510" t="s">
        <v>3215</v>
      </c>
      <c r="C33" s="510"/>
      <c r="D33" s="510"/>
      <c r="E33" s="510"/>
      <c r="F33" s="510"/>
      <c r="G33" s="510"/>
      <c r="H33" s="510"/>
      <c r="I33" s="520"/>
      <c r="J33" s="1370" t="str">
        <f>IF('第二面-3'!L30="","",'第二面-3'!L30)</f>
        <v/>
      </c>
      <c r="K33" s="1370"/>
      <c r="L33" s="1371" t="s">
        <v>2570</v>
      </c>
      <c r="M33" s="1371"/>
      <c r="N33" s="1371"/>
      <c r="O33" s="1371"/>
      <c r="P33" s="1371"/>
      <c r="Q33" s="1370" t="str">
        <f>IF('第二面-3'!S30="","",'第二面-3'!S30)</f>
        <v/>
      </c>
      <c r="R33" s="1370"/>
      <c r="S33" s="1370"/>
      <c r="T33" s="1371" t="s">
        <v>2571</v>
      </c>
      <c r="U33" s="1371"/>
      <c r="V33" s="1371"/>
      <c r="W33" s="1371"/>
      <c r="X33" s="1370" t="str">
        <f>IF('第二面-3'!Y30="","",'第二面-3'!Y30)</f>
        <v/>
      </c>
      <c r="Y33" s="1370"/>
      <c r="Z33" s="1370"/>
      <c r="AA33" s="1370"/>
      <c r="AB33" s="1370"/>
      <c r="AC33" s="510" t="s">
        <v>17</v>
      </c>
    </row>
    <row r="34" spans="1:29" s="518" customFormat="1" ht="15" customHeight="1">
      <c r="A34" s="510"/>
      <c r="B34" s="510"/>
      <c r="C34" s="510"/>
      <c r="D34" s="510"/>
      <c r="E34" s="510"/>
      <c r="F34" s="510"/>
      <c r="G34" s="510"/>
      <c r="H34" s="1366" t="str">
        <f>IF('第二面-3'!K31="","",'第二面-3'!K31)</f>
        <v/>
      </c>
      <c r="I34" s="1366"/>
      <c r="J34" s="1366"/>
      <c r="K34" s="1366"/>
      <c r="L34" s="1366"/>
      <c r="M34" s="1366"/>
      <c r="N34" s="1366"/>
      <c r="O34" s="1366"/>
      <c r="P34" s="1366"/>
      <c r="Q34" s="1366"/>
      <c r="R34" s="1366"/>
      <c r="S34" s="1366"/>
      <c r="T34" s="1366"/>
      <c r="U34" s="1366"/>
      <c r="V34" s="1366"/>
      <c r="W34" s="1366"/>
      <c r="X34" s="1366"/>
      <c r="Y34" s="1366"/>
      <c r="Z34" s="1366"/>
      <c r="AA34" s="1366"/>
      <c r="AB34" s="1366"/>
      <c r="AC34" s="1366"/>
    </row>
    <row r="35" spans="1:29" s="518" customFormat="1" ht="15" customHeight="1">
      <c r="A35" s="510"/>
      <c r="B35" s="510" t="s">
        <v>2741</v>
      </c>
      <c r="C35" s="510"/>
      <c r="D35" s="510"/>
      <c r="E35" s="510"/>
      <c r="F35" s="510"/>
      <c r="G35" s="510"/>
      <c r="H35" s="510"/>
      <c r="I35" s="1364" t="str">
        <f>IF('第二面-3'!K32="","",'第二面-3'!K32)</f>
        <v/>
      </c>
      <c r="J35" s="1369"/>
      <c r="K35" s="1369"/>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2742</v>
      </c>
      <c r="C36" s="510"/>
      <c r="D36" s="510"/>
      <c r="E36" s="510"/>
      <c r="F36" s="510"/>
      <c r="G36" s="510"/>
      <c r="H36" s="1361" t="str">
        <f>IF('第二面-3'!K33="","",'第二面-3'!K33)</f>
        <v/>
      </c>
      <c r="I36" s="1361"/>
      <c r="J36" s="1361"/>
      <c r="K36" s="1361"/>
      <c r="L36" s="1361"/>
      <c r="M36" s="1361"/>
      <c r="N36" s="1361"/>
      <c r="O36" s="1361"/>
      <c r="P36" s="1361"/>
      <c r="Q36" s="1361"/>
      <c r="R36" s="1361"/>
      <c r="S36" s="1361"/>
      <c r="T36" s="1361"/>
      <c r="U36" s="1361"/>
      <c r="V36" s="1361"/>
      <c r="W36" s="1361"/>
      <c r="X36" s="1361"/>
      <c r="Y36" s="1361"/>
      <c r="Z36" s="1361"/>
      <c r="AA36" s="1361"/>
      <c r="AB36" s="1361"/>
      <c r="AC36" s="1361"/>
    </row>
    <row r="37" spans="1:29" s="518" customFormat="1" ht="15" customHeight="1">
      <c r="A37" s="510"/>
      <c r="B37" s="510" t="s">
        <v>2743</v>
      </c>
      <c r="C37" s="510"/>
      <c r="D37" s="510"/>
      <c r="E37" s="510"/>
      <c r="F37" s="510"/>
      <c r="G37" s="510"/>
      <c r="H37" s="1366" t="str">
        <f>IF('第二面-3'!K34="","",'第二面-3'!K34)</f>
        <v/>
      </c>
      <c r="I37" s="1366"/>
      <c r="J37" s="1366"/>
      <c r="K37" s="1366"/>
      <c r="L37" s="1366"/>
      <c r="M37" s="513"/>
      <c r="N37" s="513"/>
      <c r="O37" s="513"/>
      <c r="P37" s="513"/>
      <c r="Q37" s="513"/>
      <c r="R37" s="513"/>
      <c r="S37" s="510"/>
      <c r="T37" s="510"/>
      <c r="U37" s="510"/>
      <c r="V37" s="510"/>
      <c r="W37" s="510"/>
      <c r="X37" s="510"/>
      <c r="Y37" s="510"/>
      <c r="Z37" s="510"/>
      <c r="AA37" s="510"/>
      <c r="AB37" s="510"/>
      <c r="AC37" s="510"/>
    </row>
    <row r="38" spans="1:29" s="518" customFormat="1" ht="15" customHeight="1">
      <c r="A38" s="510"/>
      <c r="B38" s="510" t="s">
        <v>3217</v>
      </c>
      <c r="C38" s="510"/>
      <c r="D38" s="510"/>
      <c r="E38" s="510"/>
      <c r="F38" s="510"/>
      <c r="G38" s="510"/>
      <c r="H38" s="521"/>
      <c r="I38" s="521"/>
      <c r="J38" s="521"/>
      <c r="K38" s="521"/>
      <c r="L38" s="1366" t="str">
        <f>IF('第二面-3'!K35="","",'第二面-3'!K35)</f>
        <v/>
      </c>
      <c r="M38" s="1366"/>
      <c r="N38" s="1366"/>
      <c r="O38" s="1366"/>
      <c r="P38" s="1366"/>
      <c r="Q38" s="1366"/>
      <c r="R38" s="1366"/>
      <c r="S38" s="1366"/>
      <c r="T38" s="1366"/>
      <c r="U38" s="1366"/>
      <c r="V38" s="1366"/>
      <c r="W38" s="1366"/>
      <c r="X38" s="1366"/>
      <c r="Y38" s="1366"/>
      <c r="Z38" s="1366"/>
      <c r="AA38" s="1366"/>
      <c r="AB38" s="1366"/>
      <c r="AC38" s="1366"/>
    </row>
    <row r="39" spans="1:29" s="518" customFormat="1" ht="15" customHeight="1">
      <c r="A39" s="510"/>
      <c r="B39" s="510"/>
      <c r="C39" s="1362"/>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row>
    <row r="40" spans="1:29" s="518" customFormat="1" ht="15" customHeight="1">
      <c r="A40" s="509" t="s">
        <v>3218</v>
      </c>
      <c r="B40" s="509"/>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row>
    <row r="41" spans="1:29" s="518" customFormat="1" ht="15" customHeight="1">
      <c r="A41" s="510" t="s">
        <v>2787</v>
      </c>
      <c r="B41" s="510"/>
      <c r="C41" s="510"/>
      <c r="D41" s="510"/>
      <c r="E41" s="510"/>
      <c r="F41" s="510"/>
      <c r="G41" s="510"/>
      <c r="H41" s="1361" t="str">
        <f>IF('第二面-3'!K37="","",'第二面-3'!K37)</f>
        <v/>
      </c>
      <c r="I41" s="1361"/>
      <c r="J41" s="1361"/>
      <c r="K41" s="1361"/>
      <c r="L41" s="1361"/>
      <c r="M41" s="1361"/>
      <c r="N41" s="1361"/>
      <c r="O41" s="1361"/>
      <c r="P41" s="1361"/>
      <c r="Q41" s="1361"/>
      <c r="R41" s="1361"/>
      <c r="S41" s="1361"/>
      <c r="T41" s="1361"/>
      <c r="U41" s="1361"/>
      <c r="V41" s="1361"/>
      <c r="W41" s="1361"/>
      <c r="X41" s="1361"/>
      <c r="Y41" s="1361"/>
      <c r="Z41" s="1361"/>
      <c r="AA41" s="1361"/>
      <c r="AB41" s="1361"/>
      <c r="AC41" s="1361"/>
    </row>
    <row r="42" spans="1:29" s="518" customFormat="1" ht="15" customHeight="1">
      <c r="A42" s="510" t="s">
        <v>2799</v>
      </c>
      <c r="B42" s="510"/>
      <c r="C42" s="510"/>
      <c r="D42" s="510"/>
      <c r="E42" s="510"/>
      <c r="F42" s="510"/>
      <c r="G42" s="510"/>
      <c r="H42" s="510"/>
      <c r="I42" s="522"/>
      <c r="J42" s="523" t="s">
        <v>2565</v>
      </c>
      <c r="K42" s="1319" t="str">
        <f>IF('第二面-3'!L38="","",'第二面-3'!L38)</f>
        <v/>
      </c>
      <c r="L42" s="1319"/>
      <c r="M42" s="1319"/>
      <c r="N42" s="1319"/>
      <c r="O42" s="490" t="s">
        <v>3219</v>
      </c>
      <c r="P42" s="1319" t="str">
        <f>IF('第二面-3'!Q38&lt;&gt;"",'第二面-3'!Q38,"")&amp;IF('第二面-3'!R38&lt;&gt;"",'第二面-3'!R38,"")</f>
        <v/>
      </c>
      <c r="Q42" s="1319"/>
      <c r="R42" s="1319"/>
      <c r="S42" s="1319"/>
      <c r="T42" s="487" t="s">
        <v>2780</v>
      </c>
      <c r="U42" s="1319" t="str">
        <f>IF('第二面-3'!U38="","",'第二面-3'!U38)</f>
        <v/>
      </c>
      <c r="V42" s="1319"/>
      <c r="W42" s="1319"/>
      <c r="X42" s="1319"/>
      <c r="Y42" s="1319"/>
      <c r="Z42" s="1319"/>
      <c r="AA42" s="1319"/>
      <c r="AB42" s="1319"/>
      <c r="AC42" s="487" t="s">
        <v>17</v>
      </c>
    </row>
    <row r="43" spans="1:29" s="518" customFormat="1" ht="15" customHeight="1">
      <c r="A43" s="510"/>
      <c r="B43" s="510"/>
      <c r="C43" s="510"/>
      <c r="D43" s="510"/>
      <c r="E43" s="510"/>
      <c r="F43" s="510"/>
      <c r="G43" s="510"/>
      <c r="H43" s="1366" t="str">
        <f>IF('第二面-3'!K39="","",'第二面-3'!K39)</f>
        <v/>
      </c>
      <c r="I43" s="1366"/>
      <c r="J43" s="1366"/>
      <c r="K43" s="1366"/>
      <c r="L43" s="1366"/>
      <c r="M43" s="1366"/>
      <c r="N43" s="1366"/>
      <c r="O43" s="1366"/>
      <c r="P43" s="1366"/>
      <c r="Q43" s="1366"/>
      <c r="R43" s="1366"/>
      <c r="S43" s="1366"/>
      <c r="T43" s="1366"/>
      <c r="U43" s="1366"/>
      <c r="V43" s="1366"/>
      <c r="W43" s="1366"/>
      <c r="X43" s="1366"/>
      <c r="Y43" s="1366"/>
      <c r="Z43" s="1366"/>
      <c r="AA43" s="1366"/>
      <c r="AB43" s="1366"/>
      <c r="AC43" s="1366"/>
    </row>
    <row r="44" spans="1:29" s="518" customFormat="1" ht="15" customHeight="1">
      <c r="A44" s="510" t="s">
        <v>2735</v>
      </c>
      <c r="B44" s="510"/>
      <c r="C44" s="510"/>
      <c r="D44" s="510"/>
      <c r="E44" s="510"/>
      <c r="F44" s="510"/>
      <c r="G44" s="510"/>
      <c r="H44" s="1364" t="str">
        <f>IF('第二面-3'!K40="","",'第二面-3'!K40)</f>
        <v/>
      </c>
      <c r="I44" s="1364"/>
      <c r="J44" s="1364"/>
      <c r="K44" s="512"/>
      <c r="L44" s="512"/>
      <c r="M44" s="512"/>
      <c r="N44" s="512"/>
      <c r="O44" s="510"/>
      <c r="P44" s="510"/>
      <c r="Q44" s="510"/>
      <c r="R44" s="510"/>
      <c r="S44" s="510"/>
      <c r="T44" s="510"/>
      <c r="U44" s="510"/>
      <c r="V44" s="510"/>
      <c r="W44" s="510"/>
      <c r="X44" s="510"/>
      <c r="Y44" s="510"/>
      <c r="Z44" s="510"/>
      <c r="AA44" s="510"/>
      <c r="AB44" s="510"/>
      <c r="AC44" s="510"/>
    </row>
    <row r="45" spans="1:29" s="518" customFormat="1" ht="15" customHeight="1">
      <c r="A45" s="510" t="s">
        <v>2789</v>
      </c>
      <c r="B45" s="510"/>
      <c r="C45" s="510"/>
      <c r="D45" s="510"/>
      <c r="E45" s="510"/>
      <c r="F45" s="510"/>
      <c r="G45" s="510"/>
      <c r="H45" s="1361" t="str">
        <f>IF('第二面-3'!K41="","",'第二面-3'!K41)</f>
        <v/>
      </c>
      <c r="I45" s="1361"/>
      <c r="J45" s="1361"/>
      <c r="K45" s="1361"/>
      <c r="L45" s="1361"/>
      <c r="M45" s="1361"/>
      <c r="N45" s="1361"/>
      <c r="O45" s="1361"/>
      <c r="P45" s="1361"/>
      <c r="Q45" s="1361"/>
      <c r="R45" s="1361"/>
      <c r="S45" s="1361"/>
      <c r="T45" s="1361"/>
      <c r="U45" s="1361"/>
      <c r="V45" s="1361"/>
      <c r="W45" s="1361"/>
      <c r="X45" s="1361"/>
      <c r="Y45" s="1361"/>
      <c r="Z45" s="1361"/>
      <c r="AA45" s="1361"/>
      <c r="AB45" s="1361"/>
      <c r="AC45" s="1361"/>
    </row>
    <row r="46" spans="1:29" s="518" customFormat="1" ht="15" customHeight="1">
      <c r="A46" s="510" t="s">
        <v>2737</v>
      </c>
      <c r="B46" s="510"/>
      <c r="C46" s="510"/>
      <c r="D46" s="510"/>
      <c r="E46" s="510"/>
      <c r="F46" s="510"/>
      <c r="G46" s="510"/>
      <c r="H46" s="1366" t="str">
        <f>IF('第二面-3'!K42="","",'第二面-3'!K42)</f>
        <v/>
      </c>
      <c r="I46" s="1366"/>
      <c r="J46" s="1366"/>
      <c r="K46" s="1366"/>
      <c r="L46" s="1366"/>
      <c r="M46" s="513"/>
      <c r="N46" s="513"/>
      <c r="O46" s="513"/>
      <c r="P46" s="513"/>
      <c r="Q46" s="513"/>
      <c r="R46" s="513"/>
      <c r="S46" s="514"/>
      <c r="T46" s="514"/>
      <c r="U46" s="514"/>
      <c r="V46" s="514"/>
      <c r="W46" s="514"/>
      <c r="X46" s="514"/>
      <c r="Y46" s="514"/>
      <c r="Z46" s="514"/>
      <c r="AA46" s="514"/>
      <c r="AB46" s="514"/>
      <c r="AC46" s="514"/>
    </row>
    <row r="47" spans="1:29" ht="15" customHeight="1">
      <c r="A47" s="509" t="s">
        <v>3220</v>
      </c>
      <c r="B47" s="509"/>
      <c r="C47" s="509"/>
      <c r="D47" s="509"/>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row>
    <row r="48" spans="1:29" ht="15" customHeight="1">
      <c r="A48" s="1367" t="str">
        <f>IF('第二面-3'!A52="","",'第二面-3'!A52)</f>
        <v/>
      </c>
      <c r="B48" s="1367"/>
      <c r="C48" s="1367"/>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1367"/>
      <c r="AC48" s="1367"/>
    </row>
    <row r="49" spans="1:29" ht="15" customHeight="1">
      <c r="A49" s="1367" t="str">
        <f>IF('第二面-3'!A53="","",'第二面-3'!A53)</f>
        <v/>
      </c>
      <c r="B49" s="1367"/>
      <c r="C49" s="1367"/>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c r="Z49" s="1367"/>
      <c r="AA49" s="1367"/>
      <c r="AB49" s="1367"/>
      <c r="AC49" s="1367"/>
    </row>
    <row r="50" spans="1:29" ht="15" customHeight="1">
      <c r="A50" s="1368" t="str">
        <f>IF('第二面-3'!A54="","",'第二面-3'!A54)</f>
        <v/>
      </c>
      <c r="B50" s="1368"/>
      <c r="C50" s="1368"/>
      <c r="D50" s="1368"/>
      <c r="E50" s="1368"/>
      <c r="F50" s="1368"/>
      <c r="G50" s="1368"/>
      <c r="H50" s="1368"/>
      <c r="I50" s="1368"/>
      <c r="J50" s="1368"/>
      <c r="K50" s="1368"/>
      <c r="L50" s="1368"/>
      <c r="M50" s="1368"/>
      <c r="N50" s="1368"/>
      <c r="O50" s="1368"/>
      <c r="P50" s="1368"/>
      <c r="Q50" s="1368"/>
      <c r="R50" s="1368"/>
      <c r="S50" s="1368"/>
      <c r="T50" s="1368"/>
      <c r="U50" s="1368"/>
      <c r="V50" s="1368"/>
      <c r="W50" s="1368"/>
      <c r="X50" s="1368"/>
      <c r="Y50" s="1368"/>
      <c r="Z50" s="1368"/>
      <c r="AA50" s="1368"/>
      <c r="AB50" s="1368"/>
      <c r="AC50" s="1368"/>
    </row>
  </sheetData>
  <mergeCells count="79">
    <mergeCell ref="H6:AC6"/>
    <mergeCell ref="J3:L3"/>
    <mergeCell ref="M3:O3"/>
    <mergeCell ref="P3:S3"/>
    <mergeCell ref="T3:V3"/>
    <mergeCell ref="W3:AB3"/>
    <mergeCell ref="H4:AC4"/>
    <mergeCell ref="J5:K5"/>
    <mergeCell ref="L5:P5"/>
    <mergeCell ref="Q5:S5"/>
    <mergeCell ref="T5:W5"/>
    <mergeCell ref="X5:AB5"/>
    <mergeCell ref="J13:L13"/>
    <mergeCell ref="M13:O13"/>
    <mergeCell ref="P13:S13"/>
    <mergeCell ref="T13:V13"/>
    <mergeCell ref="W13:AB13"/>
    <mergeCell ref="I7:K7"/>
    <mergeCell ref="H8:AC8"/>
    <mergeCell ref="H9:L9"/>
    <mergeCell ref="L10:AC10"/>
    <mergeCell ref="C11:AC11"/>
    <mergeCell ref="C21:AC21"/>
    <mergeCell ref="H14:AC14"/>
    <mergeCell ref="J15:K15"/>
    <mergeCell ref="L15:P15"/>
    <mergeCell ref="Q15:S15"/>
    <mergeCell ref="T15:W15"/>
    <mergeCell ref="X15:AB15"/>
    <mergeCell ref="H16:AC16"/>
    <mergeCell ref="I17:K17"/>
    <mergeCell ref="H18:AC18"/>
    <mergeCell ref="H19:L19"/>
    <mergeCell ref="L20:AC20"/>
    <mergeCell ref="H25:AC25"/>
    <mergeCell ref="J22:L22"/>
    <mergeCell ref="M22:O22"/>
    <mergeCell ref="P22:S22"/>
    <mergeCell ref="T22:V22"/>
    <mergeCell ref="W22:AB22"/>
    <mergeCell ref="H23:AC23"/>
    <mergeCell ref="J24:K24"/>
    <mergeCell ref="L24:P24"/>
    <mergeCell ref="Q24:S24"/>
    <mergeCell ref="T24:W24"/>
    <mergeCell ref="X24:AB24"/>
    <mergeCell ref="J31:L31"/>
    <mergeCell ref="M31:O31"/>
    <mergeCell ref="P31:S31"/>
    <mergeCell ref="T31:V31"/>
    <mergeCell ref="W31:AB31"/>
    <mergeCell ref="I26:K26"/>
    <mergeCell ref="H27:AC27"/>
    <mergeCell ref="H28:L28"/>
    <mergeCell ref="L29:AC29"/>
    <mergeCell ref="C30:AC30"/>
    <mergeCell ref="H32:AC32"/>
    <mergeCell ref="J33:K33"/>
    <mergeCell ref="L33:P33"/>
    <mergeCell ref="Q33:S33"/>
    <mergeCell ref="T33:W33"/>
    <mergeCell ref="X33:AB33"/>
    <mergeCell ref="H44:J44"/>
    <mergeCell ref="H34:AC34"/>
    <mergeCell ref="I35:K35"/>
    <mergeCell ref="H36:AC36"/>
    <mergeCell ref="H37:L37"/>
    <mergeCell ref="L38:AC38"/>
    <mergeCell ref="C39:AC39"/>
    <mergeCell ref="H41:AC41"/>
    <mergeCell ref="K42:N42"/>
    <mergeCell ref="P42:S42"/>
    <mergeCell ref="U42:AB42"/>
    <mergeCell ref="H43:AC43"/>
    <mergeCell ref="H45:AC45"/>
    <mergeCell ref="H46:L46"/>
    <mergeCell ref="A48:AC48"/>
    <mergeCell ref="A49:AC49"/>
    <mergeCell ref="A50:AC5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2" spans="1:31" ht="14.1" customHeight="1">
      <c r="A2" s="1340" t="s">
        <v>3221</v>
      </c>
      <c r="B2" s="1340"/>
      <c r="C2" s="1340"/>
      <c r="D2" s="1340"/>
      <c r="E2" s="1340"/>
      <c r="F2" s="1340"/>
      <c r="G2" s="1340"/>
      <c r="H2" s="1340"/>
      <c r="I2" s="1340"/>
      <c r="J2" s="1340"/>
      <c r="K2" s="1340"/>
      <c r="L2" s="1340"/>
      <c r="M2" s="1340"/>
      <c r="N2" s="1340"/>
      <c r="O2" s="1340"/>
      <c r="P2" s="1340"/>
      <c r="Q2" s="1340"/>
      <c r="R2" s="1359"/>
      <c r="S2" s="1359"/>
      <c r="T2" s="1359"/>
      <c r="U2" s="1359"/>
      <c r="V2" s="1359"/>
      <c r="W2" s="1359"/>
      <c r="X2" s="1359"/>
      <c r="Y2" s="1359"/>
      <c r="Z2" s="1359"/>
      <c r="AA2" s="1359"/>
      <c r="AB2" s="1359"/>
      <c r="AC2" s="1359"/>
    </row>
    <row r="3" spans="1:31" ht="14.1" customHeight="1">
      <c r="A3" s="1390" t="s">
        <v>2816</v>
      </c>
      <c r="B3" s="1390"/>
      <c r="C3" s="1390"/>
      <c r="D3" s="1390"/>
      <c r="E3" s="1390"/>
      <c r="F3" s="1390"/>
      <c r="G3" s="1390"/>
      <c r="H3" s="1390"/>
      <c r="I3" s="1390"/>
      <c r="J3" s="1390"/>
      <c r="K3" s="1390"/>
      <c r="L3" s="1390"/>
      <c r="M3" s="1390"/>
      <c r="N3" s="1390"/>
      <c r="O3" s="1390"/>
      <c r="P3" s="1390"/>
      <c r="Q3" s="1390"/>
      <c r="R3" s="1359"/>
      <c r="S3" s="1359"/>
      <c r="T3" s="1359"/>
      <c r="U3" s="1359"/>
      <c r="V3" s="1359"/>
      <c r="W3" s="1359"/>
      <c r="X3" s="1359"/>
      <c r="Y3" s="1359"/>
      <c r="Z3" s="1359"/>
      <c r="AA3" s="1359"/>
      <c r="AB3" s="1359"/>
      <c r="AC3" s="1359"/>
    </row>
    <row r="4" spans="1:31" ht="14.1" customHeight="1">
      <c r="A4" s="501" t="s">
        <v>3222</v>
      </c>
      <c r="B4" s="501"/>
      <c r="C4" s="501"/>
      <c r="D4" s="501"/>
      <c r="E4" s="501"/>
      <c r="F4" s="1391" t="str">
        <f>IF(第三面!F4="","",第三面!F4)</f>
        <v/>
      </c>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1:31" ht="14.1" customHeight="1">
      <c r="A5" s="525" t="s">
        <v>3223</v>
      </c>
      <c r="B5" s="525"/>
      <c r="C5" s="525"/>
      <c r="D5" s="525"/>
      <c r="E5" s="525"/>
      <c r="F5" s="1391" t="str">
        <f>IF(第三面!F5="","",第三面!F5)</f>
        <v/>
      </c>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1:31" ht="14.1" customHeight="1">
      <c r="A6" s="501" t="s">
        <v>3224</v>
      </c>
      <c r="B6" s="501"/>
      <c r="C6" s="501"/>
      <c r="D6" s="501"/>
      <c r="E6" s="501"/>
      <c r="F6" s="501"/>
      <c r="G6" s="501"/>
      <c r="H6" s="501"/>
      <c r="I6" s="501"/>
      <c r="J6" s="501"/>
      <c r="K6" s="501"/>
      <c r="L6" s="501"/>
      <c r="M6" s="501"/>
      <c r="N6" s="501"/>
      <c r="O6" s="501"/>
      <c r="P6" s="501"/>
      <c r="Q6" s="501"/>
      <c r="R6" s="526"/>
      <c r="S6" s="526"/>
      <c r="T6" s="526"/>
      <c r="U6" s="526"/>
      <c r="V6" s="526"/>
      <c r="W6" s="526"/>
      <c r="X6" s="526"/>
      <c r="Y6" s="526"/>
      <c r="Z6" s="526"/>
      <c r="AA6" s="526"/>
      <c r="AB6" s="526"/>
      <c r="AC6" s="526"/>
    </row>
    <row r="7" spans="1:31" ht="14.1" customHeight="1">
      <c r="A7" s="489"/>
      <c r="B7" s="489"/>
      <c r="C7" s="489"/>
      <c r="D7" s="489"/>
      <c r="E7" s="527" t="str">
        <f>第三面!D7</f>
        <v>□</v>
      </c>
      <c r="F7" s="1384" t="s">
        <v>3225</v>
      </c>
      <c r="G7" s="1384"/>
      <c r="H7" s="1384"/>
      <c r="I7" s="1384"/>
      <c r="J7" s="1384"/>
      <c r="K7" s="1384"/>
      <c r="L7" s="527" t="str">
        <f>第三面!K7</f>
        <v>□</v>
      </c>
      <c r="M7" s="489" t="s">
        <v>2822</v>
      </c>
      <c r="N7" s="489"/>
      <c r="O7" s="489"/>
      <c r="P7" s="489"/>
      <c r="Q7" s="527" t="str">
        <f>第三面!P7</f>
        <v>□</v>
      </c>
      <c r="R7" s="528" t="s">
        <v>2823</v>
      </c>
      <c r="S7" s="528"/>
      <c r="T7" s="528"/>
      <c r="U7" s="528"/>
      <c r="V7" s="528"/>
      <c r="W7" s="527" t="str">
        <f>第三面!V7</f>
        <v>□</v>
      </c>
      <c r="X7" s="528" t="s">
        <v>3226</v>
      </c>
      <c r="Y7" s="528"/>
      <c r="Z7" s="528"/>
      <c r="AA7" s="528"/>
      <c r="AB7" s="528"/>
      <c r="AC7" s="528"/>
    </row>
    <row r="8" spans="1:31" ht="14.1" customHeight="1">
      <c r="A8" s="489"/>
      <c r="B8" s="489"/>
      <c r="C8" s="489"/>
      <c r="D8" s="489"/>
      <c r="E8" s="527" t="str">
        <f>第三面!D8</f>
        <v>□</v>
      </c>
      <c r="F8" s="498" t="s">
        <v>3227</v>
      </c>
      <c r="G8" s="498"/>
      <c r="H8" s="498"/>
      <c r="I8" s="498"/>
      <c r="J8" s="498"/>
      <c r="K8" s="498"/>
      <c r="L8" s="529" t="str">
        <f>第三面!K8</f>
        <v>□</v>
      </c>
      <c r="M8" s="498" t="s">
        <v>2826</v>
      </c>
      <c r="N8" s="498"/>
      <c r="O8" s="498"/>
      <c r="P8" s="498"/>
      <c r="Q8" s="489"/>
      <c r="R8" s="528"/>
      <c r="S8" s="528"/>
      <c r="T8" s="528"/>
      <c r="U8" s="528"/>
      <c r="V8" s="528"/>
      <c r="W8" s="528"/>
      <c r="X8" s="528"/>
      <c r="Y8" s="528"/>
      <c r="Z8" s="528"/>
      <c r="AA8" s="528"/>
      <c r="AB8" s="528"/>
      <c r="AC8" s="528"/>
    </row>
    <row r="9" spans="1:31" ht="14.1" customHeight="1">
      <c r="A9" s="525" t="s">
        <v>3228</v>
      </c>
      <c r="B9" s="525"/>
      <c r="C9" s="525"/>
      <c r="D9" s="525"/>
      <c r="E9" s="525"/>
      <c r="F9" s="527" t="str">
        <f>第三面!K9</f>
        <v>□</v>
      </c>
      <c r="G9" s="498" t="s">
        <v>2828</v>
      </c>
      <c r="H9" s="498"/>
      <c r="I9" s="498"/>
      <c r="J9" s="498"/>
      <c r="K9" s="527" t="str">
        <f>第三面!P9</f>
        <v>□</v>
      </c>
      <c r="L9" s="498" t="s">
        <v>2829</v>
      </c>
      <c r="M9" s="498"/>
      <c r="N9" s="498"/>
      <c r="O9" s="498"/>
      <c r="P9" s="527" t="str">
        <f>第三面!V9</f>
        <v>□</v>
      </c>
      <c r="Q9" s="525" t="s">
        <v>2830</v>
      </c>
      <c r="R9" s="530"/>
      <c r="S9" s="530"/>
      <c r="T9" s="530"/>
      <c r="U9" s="530"/>
      <c r="V9" s="530"/>
      <c r="W9" s="530"/>
      <c r="X9" s="530"/>
      <c r="Y9" s="530"/>
      <c r="Z9" s="530"/>
      <c r="AA9" s="530"/>
      <c r="AB9" s="530"/>
      <c r="AC9" s="530"/>
      <c r="AE9" s="531"/>
    </row>
    <row r="10" spans="1:31" ht="14.1" customHeight="1">
      <c r="A10" s="501" t="s">
        <v>3229</v>
      </c>
      <c r="B10" s="501"/>
      <c r="C10" s="501"/>
      <c r="D10" s="501"/>
      <c r="E10" s="501"/>
      <c r="F10" s="501"/>
      <c r="G10" s="501"/>
      <c r="H10" s="501"/>
      <c r="I10" s="501"/>
      <c r="J10" s="501"/>
      <c r="K10" s="501"/>
      <c r="L10" s="501"/>
      <c r="M10" s="1389" t="str">
        <f>IF(第三面!M10="","",第三面!M10)</f>
        <v/>
      </c>
      <c r="N10" s="1360"/>
      <c r="O10" s="1360"/>
      <c r="P10" s="1360"/>
      <c r="Q10" s="1360"/>
      <c r="R10" s="1360"/>
      <c r="S10" s="1360"/>
      <c r="T10" s="1360"/>
      <c r="U10" s="1360"/>
      <c r="V10" s="1360"/>
      <c r="W10" s="1360"/>
      <c r="X10" s="1360"/>
      <c r="Y10" s="1360"/>
      <c r="Z10" s="1360"/>
      <c r="AA10" s="1360"/>
      <c r="AB10" s="1360"/>
      <c r="AC10" s="1360"/>
    </row>
    <row r="11" spans="1:31" ht="14.1" customHeight="1">
      <c r="A11" s="1386" t="str">
        <f>IF(第三面!A11="","",第三面!A11)</f>
        <v/>
      </c>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row>
    <row r="12" spans="1:31" ht="14.1" customHeight="1">
      <c r="A12" s="489" t="s">
        <v>3230</v>
      </c>
      <c r="B12" s="489"/>
      <c r="C12" s="489"/>
      <c r="D12" s="489"/>
      <c r="E12" s="489"/>
      <c r="F12" s="489"/>
      <c r="G12" s="489"/>
      <c r="H12" s="489"/>
      <c r="I12" s="489"/>
      <c r="J12" s="489"/>
      <c r="K12" s="489"/>
      <c r="L12" s="489"/>
      <c r="M12" s="489"/>
      <c r="N12" s="489"/>
      <c r="O12" s="489"/>
      <c r="P12" s="489"/>
      <c r="Q12" s="489"/>
      <c r="R12" s="528"/>
      <c r="S12" s="528"/>
      <c r="T12" s="528"/>
      <c r="U12" s="528"/>
      <c r="V12" s="528"/>
      <c r="W12" s="528"/>
      <c r="X12" s="528"/>
      <c r="Y12" s="528"/>
      <c r="Z12" s="528"/>
      <c r="AA12" s="528"/>
      <c r="AB12" s="528"/>
      <c r="AC12" s="528"/>
    </row>
    <row r="13" spans="1:31" ht="14.1" customHeight="1">
      <c r="A13" s="489" t="s">
        <v>3231</v>
      </c>
      <c r="B13" s="489"/>
      <c r="C13" s="489"/>
      <c r="D13" s="489"/>
      <c r="E13" s="489"/>
      <c r="F13" s="528"/>
      <c r="G13" s="528"/>
      <c r="H13" s="528"/>
      <c r="I13" s="528"/>
      <c r="J13" s="528"/>
      <c r="K13" s="528"/>
      <c r="L13" s="1387" t="str">
        <f>IF(第三面!N13="","",第三面!N13)</f>
        <v/>
      </c>
      <c r="M13" s="1387"/>
      <c r="N13" s="1387"/>
      <c r="O13" s="528" t="s">
        <v>2834</v>
      </c>
      <c r="P13" s="528"/>
      <c r="Q13" s="528"/>
      <c r="R13" s="528"/>
      <c r="S13" s="528"/>
      <c r="T13" s="528"/>
      <c r="U13" s="528"/>
      <c r="V13" s="528"/>
      <c r="W13" s="528"/>
      <c r="X13" s="528"/>
      <c r="Y13" s="528"/>
      <c r="Z13" s="528"/>
      <c r="AA13" s="528"/>
      <c r="AB13" s="528"/>
      <c r="AC13" s="528"/>
    </row>
    <row r="14" spans="1:31" ht="14.1" customHeight="1">
      <c r="A14" s="498" t="s">
        <v>2835</v>
      </c>
      <c r="B14" s="498"/>
      <c r="C14" s="498"/>
      <c r="D14" s="498"/>
      <c r="E14" s="498"/>
      <c r="F14" s="498"/>
      <c r="G14" s="498"/>
      <c r="H14" s="498"/>
      <c r="I14" s="498"/>
      <c r="J14" s="498"/>
      <c r="K14" s="498"/>
      <c r="L14" s="1388" t="str">
        <f>IF(第三面!N14="","",第三面!N14)</f>
        <v/>
      </c>
      <c r="M14" s="1388"/>
      <c r="N14" s="1388"/>
      <c r="O14" s="528" t="s">
        <v>2834</v>
      </c>
      <c r="P14" s="533"/>
      <c r="Q14" s="533"/>
      <c r="R14" s="533"/>
      <c r="S14" s="533"/>
      <c r="T14" s="533"/>
      <c r="U14" s="533"/>
      <c r="V14" s="533"/>
      <c r="W14" s="533"/>
      <c r="X14" s="533"/>
      <c r="Y14" s="533"/>
      <c r="Z14" s="533"/>
      <c r="AA14" s="533"/>
      <c r="AB14" s="533"/>
      <c r="AC14" s="533"/>
    </row>
    <row r="15" spans="1:31" ht="14.1" customHeight="1">
      <c r="A15" s="501" t="s">
        <v>3232</v>
      </c>
      <c r="B15" s="501"/>
      <c r="C15" s="501"/>
      <c r="D15" s="501"/>
      <c r="E15" s="501"/>
      <c r="F15" s="501"/>
      <c r="G15" s="501"/>
      <c r="H15" s="501"/>
      <c r="I15" s="501"/>
      <c r="J15" s="501"/>
      <c r="K15" s="501"/>
      <c r="L15" s="501"/>
      <c r="M15" s="501"/>
      <c r="N15" s="501"/>
      <c r="O15" s="501"/>
      <c r="P15" s="501"/>
      <c r="Q15" s="501"/>
      <c r="R15" s="526"/>
      <c r="S15" s="526"/>
      <c r="T15" s="526"/>
      <c r="U15" s="526"/>
      <c r="V15" s="526"/>
      <c r="W15" s="526"/>
      <c r="X15" s="526"/>
      <c r="Y15" s="526"/>
      <c r="Z15" s="526"/>
      <c r="AA15" s="526"/>
      <c r="AB15" s="526"/>
      <c r="AC15" s="526"/>
    </row>
    <row r="16" spans="1:31" ht="14.1" customHeight="1">
      <c r="A16" s="489" t="s">
        <v>2837</v>
      </c>
      <c r="B16" s="489"/>
      <c r="C16" s="489"/>
      <c r="D16" s="489"/>
      <c r="E16" s="489"/>
      <c r="F16" s="489"/>
      <c r="G16" s="528" t="s">
        <v>3233</v>
      </c>
      <c r="H16" s="489" t="s">
        <v>3234</v>
      </c>
      <c r="I16" s="1385" t="str">
        <f>IF(第三面!J16="","",第三面!J16)</f>
        <v/>
      </c>
      <c r="J16" s="1385"/>
      <c r="K16" s="1385"/>
      <c r="L16" s="534" t="str">
        <f>第三面!M16</f>
        <v/>
      </c>
      <c r="M16" s="535" t="s">
        <v>3235</v>
      </c>
      <c r="N16" s="1385" t="str">
        <f>IF(第三面!O16="","",第三面!O16)</f>
        <v/>
      </c>
      <c r="O16" s="1385"/>
      <c r="P16" s="1385"/>
      <c r="Q16" s="534" t="str">
        <f>第三面!R16</f>
        <v/>
      </c>
      <c r="R16" s="535" t="s">
        <v>3235</v>
      </c>
      <c r="S16" s="1385" t="str">
        <f>IF(第三面!T16="","",第三面!T16)</f>
        <v/>
      </c>
      <c r="T16" s="1385"/>
      <c r="U16" s="1385"/>
      <c r="V16" s="534" t="str">
        <f>第三面!W16</f>
        <v/>
      </c>
      <c r="W16" s="535" t="s">
        <v>3235</v>
      </c>
      <c r="X16" s="1385" t="str">
        <f>IF(第三面!Y16="","",第三面!Y16)</f>
        <v/>
      </c>
      <c r="Y16" s="1385"/>
      <c r="Z16" s="1385"/>
      <c r="AA16" s="534" t="str">
        <f>第三面!AB16</f>
        <v/>
      </c>
      <c r="AB16" s="535" t="s">
        <v>3236</v>
      </c>
      <c r="AC16" s="528"/>
    </row>
    <row r="17" spans="1:29" ht="14.1" customHeight="1">
      <c r="A17" s="489"/>
      <c r="B17" s="489"/>
      <c r="C17" s="489"/>
      <c r="D17" s="489"/>
      <c r="E17" s="489"/>
      <c r="F17" s="489"/>
      <c r="G17" s="528" t="s">
        <v>3237</v>
      </c>
      <c r="H17" s="489" t="s">
        <v>3238</v>
      </c>
      <c r="I17" s="1385" t="str">
        <f>IF(第三面!J17="","",第三面!J17)</f>
        <v/>
      </c>
      <c r="J17" s="1385"/>
      <c r="K17" s="1385"/>
      <c r="L17" s="534" t="str">
        <f>第三面!M17</f>
        <v/>
      </c>
      <c r="M17" s="535" t="s">
        <v>3235</v>
      </c>
      <c r="N17" s="1385" t="str">
        <f>IF(第三面!O17="","",第三面!O17)</f>
        <v/>
      </c>
      <c r="O17" s="1385"/>
      <c r="P17" s="1385"/>
      <c r="Q17" s="534" t="str">
        <f>第三面!R17</f>
        <v/>
      </c>
      <c r="R17" s="535" t="s">
        <v>3235</v>
      </c>
      <c r="S17" s="1385" t="str">
        <f>IF(第三面!T17="","",第三面!T17)</f>
        <v/>
      </c>
      <c r="T17" s="1385"/>
      <c r="U17" s="1385"/>
      <c r="V17" s="534" t="str">
        <f>第三面!W17</f>
        <v/>
      </c>
      <c r="W17" s="535" t="s">
        <v>3235</v>
      </c>
      <c r="X17" s="1385" t="str">
        <f>IF(第三面!Y17="","",第三面!Y17)</f>
        <v/>
      </c>
      <c r="Y17" s="1385"/>
      <c r="Z17" s="1385"/>
      <c r="AA17" s="534" t="str">
        <f>第三面!AB17</f>
        <v/>
      </c>
      <c r="AB17" s="535" t="s">
        <v>3236</v>
      </c>
      <c r="AC17" s="528"/>
    </row>
    <row r="18" spans="1:29" ht="14.1" customHeight="1">
      <c r="A18" s="489" t="s">
        <v>3239</v>
      </c>
      <c r="B18" s="489"/>
      <c r="C18" s="489"/>
      <c r="D18" s="489"/>
      <c r="E18" s="489"/>
      <c r="F18" s="489"/>
      <c r="G18" s="489"/>
      <c r="H18" s="528" t="s">
        <v>3234</v>
      </c>
      <c r="I18" s="1318" t="str">
        <f>IF(第三面!J18="","",第三面!J18)</f>
        <v/>
      </c>
      <c r="J18" s="1318"/>
      <c r="K18" s="1318"/>
      <c r="L18" s="1318"/>
      <c r="M18" s="535" t="s">
        <v>3235</v>
      </c>
      <c r="N18" s="1318" t="str">
        <f>IF(第三面!O18="","",第三面!O18)</f>
        <v/>
      </c>
      <c r="O18" s="1318"/>
      <c r="P18" s="1318"/>
      <c r="Q18" s="1318"/>
      <c r="R18" s="535" t="s">
        <v>3235</v>
      </c>
      <c r="S18" s="1318" t="str">
        <f>IF(第三面!T18="","",第三面!T18)</f>
        <v/>
      </c>
      <c r="T18" s="1318"/>
      <c r="U18" s="1318"/>
      <c r="V18" s="1318"/>
      <c r="W18" s="535" t="s">
        <v>3235</v>
      </c>
      <c r="X18" s="1318" t="str">
        <f>IF(第三面!Y18="","",第三面!Y18)</f>
        <v/>
      </c>
      <c r="Y18" s="1318"/>
      <c r="Z18" s="1318"/>
      <c r="AA18" s="1318"/>
      <c r="AB18" s="535" t="s">
        <v>3236</v>
      </c>
      <c r="AC18" s="528"/>
    </row>
    <row r="19" spans="1:29" ht="14.1" customHeight="1">
      <c r="A19" s="489" t="s">
        <v>3240</v>
      </c>
      <c r="B19" s="489"/>
      <c r="C19" s="489"/>
      <c r="D19" s="489"/>
      <c r="E19" s="489"/>
      <c r="F19" s="489"/>
      <c r="G19" s="489"/>
      <c r="H19" s="489"/>
      <c r="I19" s="489"/>
      <c r="J19" s="489"/>
      <c r="K19" s="489"/>
      <c r="L19" s="489"/>
      <c r="M19" s="489"/>
      <c r="N19" s="489"/>
      <c r="O19" s="489"/>
      <c r="P19" s="489"/>
      <c r="Q19" s="489"/>
      <c r="R19" s="528"/>
      <c r="S19" s="528"/>
      <c r="T19" s="528"/>
      <c r="U19" s="528"/>
      <c r="V19" s="528"/>
      <c r="W19" s="528"/>
      <c r="X19" s="528"/>
      <c r="Y19" s="528"/>
      <c r="Z19" s="528"/>
      <c r="AA19" s="528"/>
      <c r="AB19" s="528"/>
      <c r="AC19" s="528"/>
    </row>
    <row r="20" spans="1:29" ht="14.1" customHeight="1">
      <c r="A20" s="489" t="s">
        <v>3241</v>
      </c>
      <c r="B20" s="489"/>
      <c r="C20" s="489"/>
      <c r="D20" s="489"/>
      <c r="E20" s="489"/>
      <c r="F20" s="489"/>
      <c r="G20" s="489"/>
      <c r="H20" s="489" t="s">
        <v>3242</v>
      </c>
      <c r="I20" s="1385" t="str">
        <f>IF(第三面!J20="","",第三面!J20)</f>
        <v/>
      </c>
      <c r="J20" s="1385"/>
      <c r="K20" s="1385"/>
      <c r="L20" s="534" t="str">
        <f>第三面!M20</f>
        <v/>
      </c>
      <c r="M20" s="535" t="s">
        <v>3235</v>
      </c>
      <c r="N20" s="1385" t="str">
        <f>IF(第三面!O20="","",第三面!O20)</f>
        <v/>
      </c>
      <c r="O20" s="1385"/>
      <c r="P20" s="1385"/>
      <c r="Q20" s="534" t="str">
        <f>第三面!R20</f>
        <v/>
      </c>
      <c r="R20" s="535" t="s">
        <v>3235</v>
      </c>
      <c r="S20" s="1385" t="str">
        <f>IF(第三面!T20="","",第三面!T20)</f>
        <v/>
      </c>
      <c r="T20" s="1385"/>
      <c r="U20" s="1385"/>
      <c r="V20" s="534" t="str">
        <f>第三面!W20</f>
        <v/>
      </c>
      <c r="W20" s="535" t="s">
        <v>3235</v>
      </c>
      <c r="X20" s="1385" t="str">
        <f>IF(第三面!Y20="","",第三面!Y20)</f>
        <v/>
      </c>
      <c r="Y20" s="1385"/>
      <c r="Z20" s="1385"/>
      <c r="AA20" s="534" t="str">
        <f>第三面!AB20</f>
        <v/>
      </c>
      <c r="AB20" s="535" t="s">
        <v>3236</v>
      </c>
      <c r="AC20" s="528"/>
    </row>
    <row r="21" spans="1:29" ht="14.1" customHeight="1">
      <c r="A21" s="489" t="s">
        <v>3243</v>
      </c>
      <c r="B21" s="489"/>
      <c r="C21" s="489"/>
      <c r="D21" s="489"/>
      <c r="E21" s="489"/>
      <c r="F21" s="489"/>
      <c r="G21" s="489"/>
      <c r="H21" s="489"/>
      <c r="I21" s="489"/>
      <c r="J21" s="489"/>
      <c r="K21" s="489"/>
      <c r="L21" s="489"/>
      <c r="M21" s="489"/>
      <c r="N21" s="489"/>
      <c r="O21" s="489"/>
      <c r="P21" s="489"/>
      <c r="Q21" s="489"/>
      <c r="R21" s="528"/>
      <c r="S21" s="528"/>
      <c r="T21" s="528"/>
      <c r="U21" s="535"/>
      <c r="V21" s="535"/>
      <c r="W21" s="535"/>
      <c r="X21" s="536"/>
      <c r="Y21" s="528"/>
      <c r="Z21" s="528"/>
      <c r="AA21" s="535"/>
      <c r="AB21" s="528"/>
      <c r="AC21" s="528"/>
    </row>
    <row r="22" spans="1:29" ht="14.1" customHeight="1">
      <c r="A22" s="489" t="s">
        <v>3241</v>
      </c>
      <c r="B22" s="489"/>
      <c r="C22" s="489"/>
      <c r="D22" s="489"/>
      <c r="E22" s="489"/>
      <c r="F22" s="489"/>
      <c r="G22" s="489"/>
      <c r="H22" s="489" t="s">
        <v>3242</v>
      </c>
      <c r="I22" s="1385" t="str">
        <f>IF(第三面!J22="","",第三面!J22)</f>
        <v/>
      </c>
      <c r="J22" s="1385"/>
      <c r="K22" s="1385"/>
      <c r="L22" s="534" t="str">
        <f>第三面!M22</f>
        <v/>
      </c>
      <c r="M22" s="535" t="s">
        <v>3235</v>
      </c>
      <c r="N22" s="1385" t="str">
        <f>IF(第三面!O22="","",第三面!O22)</f>
        <v/>
      </c>
      <c r="O22" s="1385"/>
      <c r="P22" s="1385"/>
      <c r="Q22" s="534" t="str">
        <f>第三面!R22</f>
        <v/>
      </c>
      <c r="R22" s="535" t="s">
        <v>3235</v>
      </c>
      <c r="S22" s="1385" t="str">
        <f>IF(第三面!T22="","",第三面!T22)</f>
        <v/>
      </c>
      <c r="T22" s="1385"/>
      <c r="U22" s="1385"/>
      <c r="V22" s="534" t="str">
        <f>第三面!W22</f>
        <v/>
      </c>
      <c r="W22" s="535" t="s">
        <v>3235</v>
      </c>
      <c r="X22" s="1385" t="str">
        <f>IF(第三面!Y22="","",第三面!Y22)</f>
        <v/>
      </c>
      <c r="Y22" s="1385"/>
      <c r="Z22" s="1385"/>
      <c r="AA22" s="534" t="str">
        <f>第三面!AB22</f>
        <v/>
      </c>
      <c r="AB22" s="535" t="s">
        <v>3236</v>
      </c>
      <c r="AC22" s="528"/>
    </row>
    <row r="23" spans="1:29" ht="14.1" customHeight="1">
      <c r="A23" s="528" t="s">
        <v>3244</v>
      </c>
      <c r="B23" s="528"/>
      <c r="C23" s="528"/>
      <c r="D23" s="528"/>
      <c r="E23" s="528"/>
      <c r="F23" s="528"/>
      <c r="G23" s="528"/>
      <c r="H23" s="535" t="s">
        <v>3245</v>
      </c>
      <c r="I23" s="1376">
        <f>IF(第三面!J23="","",第三面!J23)</f>
        <v>0</v>
      </c>
      <c r="J23" s="1376"/>
      <c r="K23" s="1376"/>
      <c r="L23" s="535" t="s">
        <v>47</v>
      </c>
      <c r="M23" s="528"/>
      <c r="N23" s="528"/>
      <c r="O23" s="528"/>
      <c r="P23" s="528"/>
      <c r="Q23" s="528"/>
      <c r="R23" s="528"/>
      <c r="S23" s="528"/>
      <c r="T23" s="528"/>
      <c r="U23" s="528"/>
      <c r="V23" s="528"/>
      <c r="W23" s="528"/>
      <c r="X23" s="528"/>
      <c r="Y23" s="528"/>
      <c r="Z23" s="528"/>
      <c r="AA23" s="528"/>
      <c r="AB23" s="528"/>
      <c r="AC23" s="528"/>
    </row>
    <row r="24" spans="1:29" ht="14.1" customHeight="1">
      <c r="A24" s="528"/>
      <c r="B24" s="528"/>
      <c r="C24" s="528"/>
      <c r="D24" s="528"/>
      <c r="E24" s="528"/>
      <c r="F24" s="528"/>
      <c r="G24" s="528"/>
      <c r="H24" s="535" t="s">
        <v>3237</v>
      </c>
      <c r="I24" s="1376" t="str">
        <f>IF(第三面!J24="","",第三面!J24)</f>
        <v/>
      </c>
      <c r="J24" s="1376"/>
      <c r="K24" s="1376"/>
      <c r="L24" s="488" t="str">
        <f>第三面!M24</f>
        <v/>
      </c>
      <c r="M24" s="528"/>
      <c r="N24" s="528"/>
      <c r="O24" s="528"/>
      <c r="P24" s="528"/>
      <c r="Q24" s="528"/>
      <c r="R24" s="528"/>
      <c r="S24" s="528"/>
      <c r="T24" s="528"/>
      <c r="U24" s="528"/>
      <c r="V24" s="528"/>
      <c r="W24" s="528"/>
      <c r="X24" s="528"/>
      <c r="Y24" s="528"/>
      <c r="Z24" s="528"/>
      <c r="AA24" s="528"/>
      <c r="AB24" s="528"/>
      <c r="AC24" s="528"/>
    </row>
    <row r="25" spans="1:29" ht="14.1" customHeight="1">
      <c r="A25" s="1384" t="s">
        <v>3246</v>
      </c>
      <c r="B25" s="1384"/>
      <c r="C25" s="1384"/>
      <c r="D25" s="1384"/>
      <c r="E25" s="1384"/>
      <c r="F25" s="1384"/>
      <c r="G25" s="1384"/>
      <c r="H25" s="1384"/>
      <c r="I25" s="1384"/>
      <c r="J25" s="1384"/>
      <c r="K25" s="1384"/>
      <c r="L25" s="1384"/>
      <c r="M25" s="1384"/>
      <c r="N25" s="1384"/>
      <c r="O25" s="1384"/>
      <c r="P25" s="1384"/>
      <c r="Q25" s="1384"/>
      <c r="R25" s="1384"/>
      <c r="S25" s="1376" t="str">
        <f>IF(第三面!S25="","",第三面!S25)</f>
        <v/>
      </c>
      <c r="T25" s="1376"/>
      <c r="U25" s="1376"/>
      <c r="V25" s="1376"/>
      <c r="W25" s="535" t="s">
        <v>3247</v>
      </c>
      <c r="X25" s="489"/>
      <c r="Y25" s="489"/>
      <c r="Z25" s="489"/>
      <c r="AA25" s="489"/>
      <c r="AB25" s="489"/>
      <c r="AC25" s="489"/>
    </row>
    <row r="26" spans="1:29" ht="14.1" customHeight="1">
      <c r="A26" s="1384" t="s">
        <v>3248</v>
      </c>
      <c r="B26" s="1384"/>
      <c r="C26" s="1384"/>
      <c r="D26" s="1384"/>
      <c r="E26" s="1384"/>
      <c r="F26" s="1384"/>
      <c r="G26" s="1384"/>
      <c r="H26" s="1384"/>
      <c r="I26" s="1384"/>
      <c r="J26" s="1384"/>
      <c r="K26" s="1384"/>
      <c r="L26" s="1384"/>
      <c r="M26" s="1384"/>
      <c r="N26" s="1384"/>
      <c r="O26" s="1384"/>
      <c r="P26" s="1384"/>
      <c r="Q26" s="1384"/>
      <c r="R26" s="1384"/>
      <c r="S26" s="1376" t="str">
        <f>IF(第三面!S26="","",第三面!S26)</f>
        <v/>
      </c>
      <c r="T26" s="1376"/>
      <c r="U26" s="1376"/>
      <c r="V26" s="1376"/>
      <c r="W26" s="535" t="s">
        <v>3247</v>
      </c>
      <c r="X26" s="489"/>
      <c r="Y26" s="489"/>
      <c r="Z26" s="489"/>
      <c r="AA26" s="489"/>
      <c r="AB26" s="489"/>
      <c r="AC26" s="489"/>
    </row>
    <row r="27" spans="1:29" ht="14.1" customHeight="1">
      <c r="A27" s="489" t="s">
        <v>2851</v>
      </c>
      <c r="B27" s="489"/>
      <c r="C27" s="489"/>
      <c r="D27" s="489"/>
      <c r="E27" s="1379" t="str">
        <f>IF(第三面!F27="","",第三面!F27)</f>
        <v/>
      </c>
      <c r="F27" s="1379"/>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row>
    <row r="28" spans="1:29" ht="14.1" customHeight="1">
      <c r="A28" s="525" t="s">
        <v>3249</v>
      </c>
      <c r="B28" s="525"/>
      <c r="C28" s="525"/>
      <c r="D28" s="525"/>
      <c r="E28" s="525"/>
      <c r="F28" s="525" t="s">
        <v>3250</v>
      </c>
      <c r="G28" s="525"/>
      <c r="H28" s="1380">
        <f>第三面!H28</f>
        <v>0</v>
      </c>
      <c r="I28" s="1381"/>
      <c r="J28" s="1381"/>
      <c r="K28" s="1381"/>
      <c r="L28" s="1381"/>
      <c r="M28" s="537" t="s">
        <v>3251</v>
      </c>
      <c r="N28" s="537"/>
      <c r="O28" s="1382">
        <f>第三面!N28</f>
        <v>0</v>
      </c>
      <c r="P28" s="1383"/>
      <c r="Q28" s="1383"/>
      <c r="R28" s="1383"/>
      <c r="S28" s="1383"/>
      <c r="T28" s="1383"/>
      <c r="U28" s="1383"/>
      <c r="V28" s="1383"/>
      <c r="W28" s="1383"/>
      <c r="X28" s="1383"/>
      <c r="Y28" s="1383"/>
      <c r="Z28" s="1383"/>
      <c r="AA28" s="1383"/>
      <c r="AB28" s="1383"/>
      <c r="AC28" s="1383"/>
    </row>
    <row r="29" spans="1:29" ht="14.1" customHeight="1">
      <c r="A29" s="501" t="s">
        <v>3252</v>
      </c>
      <c r="B29" s="501"/>
      <c r="C29" s="501"/>
      <c r="D29" s="501"/>
      <c r="E29" s="501"/>
      <c r="F29" s="501"/>
      <c r="G29" s="501"/>
      <c r="H29" s="501"/>
      <c r="I29" s="501"/>
      <c r="J29" s="501"/>
      <c r="K29" s="501"/>
      <c r="L29" s="501"/>
      <c r="M29" s="501"/>
      <c r="N29" s="501"/>
      <c r="O29" s="501"/>
      <c r="P29" s="501"/>
      <c r="Q29" s="501"/>
      <c r="R29" s="526"/>
      <c r="S29" s="526"/>
      <c r="T29" s="526"/>
      <c r="U29" s="526"/>
      <c r="V29" s="526"/>
      <c r="W29" s="526"/>
      <c r="X29" s="526"/>
      <c r="Y29" s="526"/>
      <c r="Z29" s="526"/>
      <c r="AA29" s="526"/>
      <c r="AB29" s="526"/>
      <c r="AC29" s="526"/>
    </row>
    <row r="30" spans="1:29" ht="14.1" customHeight="1">
      <c r="A30" s="498"/>
      <c r="B30" s="527" t="str">
        <f>第三面!C30</f>
        <v>□</v>
      </c>
      <c r="C30" s="498" t="s">
        <v>3253</v>
      </c>
      <c r="D30" s="498"/>
      <c r="E30" s="527" t="str">
        <f>第三面!F30</f>
        <v>□</v>
      </c>
      <c r="F30" s="498" t="s">
        <v>3254</v>
      </c>
      <c r="G30" s="498"/>
      <c r="H30" s="527" t="str">
        <f>第三面!I30</f>
        <v>□</v>
      </c>
      <c r="I30" s="498" t="s">
        <v>3255</v>
      </c>
      <c r="J30" s="498"/>
      <c r="K30" s="527" t="str">
        <f>第三面!L30</f>
        <v>□</v>
      </c>
      <c r="L30" s="498" t="s">
        <v>2858</v>
      </c>
      <c r="M30" s="498"/>
      <c r="N30" s="527" t="str">
        <f>第三面!O30</f>
        <v>□</v>
      </c>
      <c r="O30" s="498" t="s">
        <v>2859</v>
      </c>
      <c r="P30" s="498"/>
      <c r="Q30" s="498"/>
      <c r="R30" s="527" t="str">
        <f>第三面!S30</f>
        <v>□</v>
      </c>
      <c r="S30" s="533" t="s">
        <v>2860</v>
      </c>
      <c r="T30" s="533"/>
      <c r="U30" s="533"/>
      <c r="V30" s="533"/>
      <c r="W30" s="533"/>
      <c r="X30" s="527" t="str">
        <f>第三面!X30</f>
        <v>□</v>
      </c>
      <c r="Y30" s="533" t="s">
        <v>2861</v>
      </c>
      <c r="Z30" s="533"/>
      <c r="AA30" s="533"/>
      <c r="AB30" s="533"/>
      <c r="AC30" s="533"/>
    </row>
    <row r="31" spans="1:29" ht="14.1" customHeight="1">
      <c r="A31" s="501" t="s">
        <v>3256</v>
      </c>
      <c r="B31" s="501"/>
      <c r="C31" s="501"/>
      <c r="D31" s="501"/>
      <c r="E31" s="501"/>
      <c r="F31" s="501"/>
      <c r="G31" s="501"/>
      <c r="H31" s="501"/>
      <c r="I31" s="489" t="s">
        <v>3257</v>
      </c>
      <c r="J31" s="501" t="s">
        <v>3258</v>
      </c>
      <c r="K31" s="501"/>
      <c r="L31" s="501"/>
      <c r="M31" s="501"/>
      <c r="N31" s="501"/>
      <c r="O31" s="489" t="s">
        <v>2841</v>
      </c>
      <c r="P31" s="501" t="s">
        <v>3259</v>
      </c>
      <c r="Q31" s="501"/>
      <c r="R31" s="526"/>
      <c r="S31" s="526"/>
      <c r="T31" s="526"/>
      <c r="U31" s="489" t="s">
        <v>2841</v>
      </c>
      <c r="V31" s="526" t="s">
        <v>3260</v>
      </c>
      <c r="W31" s="526"/>
      <c r="X31" s="526"/>
      <c r="Y31" s="526"/>
      <c r="Z31" s="526"/>
      <c r="AA31" s="538" t="s">
        <v>3261</v>
      </c>
      <c r="AB31" s="526"/>
      <c r="AC31" s="526"/>
    </row>
    <row r="32" spans="1:29" ht="14.1" customHeight="1">
      <c r="A32" s="489" t="s">
        <v>3262</v>
      </c>
      <c r="B32" s="489"/>
      <c r="C32" s="489"/>
      <c r="D32" s="489"/>
      <c r="E32" s="489"/>
      <c r="F32" s="489"/>
      <c r="G32" s="489"/>
      <c r="H32" s="489"/>
      <c r="I32" s="489" t="s">
        <v>3257</v>
      </c>
      <c r="J32" s="1375" t="str">
        <f>IF(第三面!J32="","",第三面!J32)</f>
        <v/>
      </c>
      <c r="K32" s="1375"/>
      <c r="L32" s="1375"/>
      <c r="M32" s="1375"/>
      <c r="N32" s="539" t="str">
        <f>第三面!N32</f>
        <v/>
      </c>
      <c r="O32" s="489" t="s">
        <v>2841</v>
      </c>
      <c r="P32" s="1375" t="str">
        <f>IF(第三面!P32="","",第三面!P32)</f>
        <v/>
      </c>
      <c r="Q32" s="1375"/>
      <c r="R32" s="1375"/>
      <c r="S32" s="1375"/>
      <c r="T32" s="539" t="str">
        <f>第三面!T32</f>
        <v/>
      </c>
      <c r="U32" s="489" t="s">
        <v>2841</v>
      </c>
      <c r="V32" s="1375">
        <f>IF(第三面!V32="","",第三面!V32)</f>
        <v>0</v>
      </c>
      <c r="W32" s="1375"/>
      <c r="X32" s="1375"/>
      <c r="Y32" s="1375"/>
      <c r="Z32" s="540" t="s">
        <v>47</v>
      </c>
      <c r="AA32" s="538" t="s">
        <v>3261</v>
      </c>
      <c r="AB32" s="528"/>
      <c r="AC32" s="528"/>
    </row>
    <row r="33" spans="1:30" ht="14.1" customHeight="1">
      <c r="A33" s="406" t="s">
        <v>3263</v>
      </c>
      <c r="C33" s="406"/>
      <c r="D33" s="406"/>
      <c r="E33" s="406"/>
      <c r="F33" s="406"/>
      <c r="G33" s="406"/>
      <c r="H33" s="406"/>
      <c r="I33" s="406"/>
      <c r="J33" s="423"/>
      <c r="K33" s="421"/>
      <c r="L33" s="421"/>
      <c r="M33" s="421"/>
      <c r="N33" s="421"/>
      <c r="O33" s="421"/>
      <c r="P33" s="423"/>
      <c r="Q33" s="421"/>
      <c r="R33" s="421"/>
      <c r="S33" s="421"/>
      <c r="T33" s="421"/>
      <c r="U33" s="421"/>
      <c r="V33" s="407"/>
      <c r="W33" s="422"/>
      <c r="X33" s="422"/>
      <c r="Y33" s="422"/>
      <c r="Z33" s="422"/>
      <c r="AA33" s="422"/>
      <c r="AB33" s="406"/>
      <c r="AC33" s="407"/>
      <c r="AD33" s="406"/>
    </row>
    <row r="34" spans="1:30" ht="14.1" customHeight="1">
      <c r="A34" s="489"/>
      <c r="B34" s="406"/>
      <c r="C34" s="406"/>
      <c r="D34" s="406" t="s">
        <v>2870</v>
      </c>
      <c r="F34" s="406"/>
      <c r="G34" s="406"/>
      <c r="H34" s="406"/>
      <c r="I34" s="489" t="s">
        <v>3257</v>
      </c>
      <c r="J34" s="1375" t="str">
        <f>IF(第三面!J34="","",第三面!J34)</f>
        <v/>
      </c>
      <c r="K34" s="1375"/>
      <c r="L34" s="1375"/>
      <c r="M34" s="1375"/>
      <c r="N34" s="539" t="str">
        <f>第三面!N34</f>
        <v/>
      </c>
      <c r="O34" s="489" t="s">
        <v>2841</v>
      </c>
      <c r="P34" s="1375" t="str">
        <f>IF(第三面!P34="","",第三面!P34)</f>
        <v/>
      </c>
      <c r="Q34" s="1375"/>
      <c r="R34" s="1375"/>
      <c r="S34" s="1375"/>
      <c r="T34" s="539" t="str">
        <f>第三面!T34</f>
        <v/>
      </c>
      <c r="U34" s="489" t="s">
        <v>2841</v>
      </c>
      <c r="V34" s="1375">
        <f>IF(第三面!V34="","",第三面!V34)</f>
        <v>0</v>
      </c>
      <c r="W34" s="1375"/>
      <c r="X34" s="1375"/>
      <c r="Y34" s="1375"/>
      <c r="Z34" s="540" t="s">
        <v>47</v>
      </c>
      <c r="AA34" s="538" t="s">
        <v>3261</v>
      </c>
      <c r="AB34" s="528"/>
      <c r="AC34" s="528"/>
      <c r="AD34" s="406"/>
    </row>
    <row r="35" spans="1:30" ht="14.1" customHeight="1">
      <c r="A35" s="498" t="s">
        <v>3264</v>
      </c>
      <c r="B35" s="498"/>
      <c r="C35" s="498"/>
      <c r="D35" s="498"/>
      <c r="E35" s="498"/>
      <c r="F35" s="498"/>
      <c r="G35" s="498"/>
      <c r="H35" s="498"/>
      <c r="I35" s="498"/>
      <c r="J35" s="541"/>
      <c r="K35" s="541"/>
      <c r="L35" s="541"/>
      <c r="M35" s="541"/>
      <c r="N35" s="540"/>
      <c r="O35" s="498"/>
      <c r="P35" s="1377" t="str">
        <f>IF(第三面!J35="","",第三面!J35)</f>
        <v/>
      </c>
      <c r="Q35" s="1377"/>
      <c r="R35" s="1377"/>
      <c r="S35" s="1377"/>
      <c r="T35" s="541" t="s">
        <v>2849</v>
      </c>
      <c r="U35" s="498"/>
      <c r="V35" s="535"/>
      <c r="W35" s="535"/>
      <c r="X35" s="535"/>
      <c r="Y35" s="535"/>
      <c r="Z35" s="535"/>
      <c r="AA35" s="542"/>
      <c r="AB35" s="533"/>
      <c r="AC35" s="533"/>
    </row>
    <row r="36" spans="1:30" ht="14.1" customHeight="1">
      <c r="A36" s="501" t="s">
        <v>3265</v>
      </c>
      <c r="B36" s="501"/>
      <c r="C36" s="501"/>
      <c r="D36" s="501"/>
      <c r="E36" s="501"/>
      <c r="F36" s="501"/>
      <c r="G36" s="501"/>
      <c r="H36" s="501"/>
      <c r="I36" s="489" t="s">
        <v>3257</v>
      </c>
      <c r="J36" s="501" t="s">
        <v>3258</v>
      </c>
      <c r="K36" s="501"/>
      <c r="L36" s="501"/>
      <c r="M36" s="501"/>
      <c r="N36" s="501"/>
      <c r="O36" s="489" t="s">
        <v>2841</v>
      </c>
      <c r="P36" s="501" t="s">
        <v>3259</v>
      </c>
      <c r="Q36" s="489"/>
      <c r="R36" s="528"/>
      <c r="S36" s="528"/>
      <c r="T36" s="528"/>
      <c r="U36" s="489" t="s">
        <v>2841</v>
      </c>
      <c r="V36" s="526" t="s">
        <v>3260</v>
      </c>
      <c r="W36" s="526"/>
      <c r="X36" s="526"/>
      <c r="Y36" s="526"/>
      <c r="Z36" s="526"/>
      <c r="AA36" s="538" t="s">
        <v>3261</v>
      </c>
      <c r="AB36" s="526"/>
      <c r="AC36" s="526"/>
    </row>
    <row r="37" spans="1:30" ht="14.1" customHeight="1">
      <c r="A37" s="543" t="s">
        <v>3266</v>
      </c>
      <c r="B37" s="489"/>
      <c r="C37" s="489"/>
      <c r="D37" s="489"/>
      <c r="E37" s="489"/>
      <c r="F37" s="489"/>
      <c r="G37" s="489"/>
      <c r="H37" s="489"/>
      <c r="I37" s="489" t="s">
        <v>3257</v>
      </c>
      <c r="J37" s="1375" t="str">
        <f>IF(第三面!J37="","",第三面!J37)</f>
        <v/>
      </c>
      <c r="K37" s="1375"/>
      <c r="L37" s="1375"/>
      <c r="M37" s="1375"/>
      <c r="N37" s="539" t="str">
        <f>第三面!N37</f>
        <v/>
      </c>
      <c r="O37" s="489" t="s">
        <v>2841</v>
      </c>
      <c r="P37" s="1375" t="str">
        <f>IF(第三面!P37="","",第三面!P37)</f>
        <v/>
      </c>
      <c r="Q37" s="1375"/>
      <c r="R37" s="1375"/>
      <c r="S37" s="1375"/>
      <c r="T37" s="539" t="str">
        <f>第三面!T37</f>
        <v/>
      </c>
      <c r="U37" s="489" t="s">
        <v>2841</v>
      </c>
      <c r="V37" s="1375">
        <f>IF(第三面!V37="","",第三面!V37)</f>
        <v>0</v>
      </c>
      <c r="W37" s="1375"/>
      <c r="X37" s="1375"/>
      <c r="Y37" s="1375"/>
      <c r="Z37" s="540" t="s">
        <v>47</v>
      </c>
      <c r="AA37" s="538" t="s">
        <v>3261</v>
      </c>
      <c r="AB37" s="528"/>
      <c r="AC37" s="528"/>
    </row>
    <row r="38" spans="1:30" ht="14.1" customHeight="1">
      <c r="A38" s="1378" t="s">
        <v>3267</v>
      </c>
      <c r="B38" s="1378"/>
      <c r="C38" s="1378"/>
      <c r="D38" s="1378"/>
      <c r="E38" s="1378"/>
      <c r="F38" s="1378"/>
      <c r="G38" s="1378"/>
      <c r="H38" s="1378"/>
      <c r="I38" s="1378"/>
      <c r="J38" s="1378"/>
      <c r="K38" s="1378"/>
      <c r="L38" s="1378"/>
      <c r="M38" s="1378"/>
      <c r="N38" s="1378"/>
      <c r="O38" s="1378"/>
      <c r="P38" s="1378"/>
      <c r="Q38" s="1378"/>
      <c r="R38" s="1378"/>
      <c r="S38" s="1378"/>
      <c r="T38" s="1378"/>
      <c r="U38" s="1378"/>
      <c r="V38" s="1378"/>
      <c r="W38" s="1378"/>
      <c r="X38" s="1378"/>
      <c r="Y38" s="1378"/>
      <c r="Z38" s="1378"/>
      <c r="AA38" s="1378"/>
      <c r="AB38" s="1378"/>
      <c r="AC38" s="1378"/>
    </row>
    <row r="39" spans="1:30" ht="14.1" customHeight="1">
      <c r="A39" s="489"/>
      <c r="B39" s="489"/>
      <c r="C39" s="489"/>
      <c r="D39" s="489"/>
      <c r="E39" s="489"/>
      <c r="F39" s="489"/>
      <c r="G39" s="489"/>
      <c r="H39" s="489"/>
      <c r="I39" s="489" t="s">
        <v>3257</v>
      </c>
      <c r="J39" s="1375" t="str">
        <f>IF(第三面!J39="","",第三面!J39)</f>
        <v/>
      </c>
      <c r="K39" s="1375"/>
      <c r="L39" s="1375"/>
      <c r="M39" s="1375"/>
      <c r="N39" s="492" t="str">
        <f>第三面!N39</f>
        <v/>
      </c>
      <c r="O39" s="489" t="s">
        <v>2841</v>
      </c>
      <c r="P39" s="1375" t="str">
        <f>IF(第三面!P39="","",第三面!P39)</f>
        <v/>
      </c>
      <c r="Q39" s="1375"/>
      <c r="R39" s="1375"/>
      <c r="S39" s="1375"/>
      <c r="T39" s="539" t="str">
        <f>第三面!T39</f>
        <v/>
      </c>
      <c r="U39" s="489" t="s">
        <v>2841</v>
      </c>
      <c r="V39" s="1375" t="str">
        <f>IF(第三面!V39="","",第三面!V39)</f>
        <v/>
      </c>
      <c r="W39" s="1375"/>
      <c r="X39" s="1375"/>
      <c r="Y39" s="1375"/>
      <c r="Z39" s="539" t="str">
        <f>IF(V39="","","㎡")</f>
        <v/>
      </c>
      <c r="AA39" s="538" t="s">
        <v>3261</v>
      </c>
      <c r="AB39" s="528"/>
      <c r="AC39" s="528"/>
    </row>
    <row r="40" spans="1:30" ht="14.1" customHeight="1">
      <c r="A40" s="544" t="s">
        <v>3268</v>
      </c>
      <c r="B40" s="489"/>
      <c r="C40" s="489"/>
      <c r="D40" s="489"/>
      <c r="E40" s="489"/>
      <c r="F40" s="489"/>
      <c r="G40" s="489"/>
      <c r="H40" s="489"/>
      <c r="I40" s="489"/>
      <c r="J40" s="545"/>
      <c r="K40" s="545"/>
      <c r="L40" s="545"/>
      <c r="M40" s="545"/>
      <c r="N40" s="545"/>
      <c r="O40" s="489"/>
      <c r="P40" s="545"/>
      <c r="Q40" s="545"/>
      <c r="R40" s="545"/>
      <c r="S40" s="545"/>
      <c r="T40" s="540"/>
      <c r="U40" s="489"/>
      <c r="V40" s="545"/>
      <c r="W40" s="545"/>
      <c r="X40" s="545"/>
      <c r="Y40" s="545"/>
      <c r="Z40" s="540"/>
      <c r="AA40" s="538"/>
      <c r="AB40" s="528"/>
      <c r="AC40" s="528"/>
    </row>
    <row r="41" spans="1:30" ht="14.1" customHeight="1">
      <c r="A41" s="546"/>
      <c r="B41" s="546"/>
      <c r="C41" s="546"/>
      <c r="D41" s="546"/>
      <c r="E41" s="489"/>
      <c r="F41" s="489"/>
      <c r="G41" s="489"/>
      <c r="H41" s="489"/>
      <c r="I41" s="489" t="s">
        <v>3257</v>
      </c>
      <c r="J41" s="1375" t="str">
        <f>IF(第三面!J41="","",第三面!J41)</f>
        <v/>
      </c>
      <c r="K41" s="1375"/>
      <c r="L41" s="1375"/>
      <c r="M41" s="1375"/>
      <c r="N41" s="539" t="str">
        <f>第三面!N41</f>
        <v/>
      </c>
      <c r="O41" s="489" t="s">
        <v>2841</v>
      </c>
      <c r="P41" s="1375" t="str">
        <f>IF(第三面!P41="","",第三面!P41)</f>
        <v/>
      </c>
      <c r="Q41" s="1375"/>
      <c r="R41" s="1375"/>
      <c r="S41" s="1375"/>
      <c r="T41" s="539" t="str">
        <f>第三面!T41</f>
        <v/>
      </c>
      <c r="U41" s="489" t="s">
        <v>2841</v>
      </c>
      <c r="V41" s="1375" t="str">
        <f>IF(第三面!V41="","",第三面!V41)</f>
        <v/>
      </c>
      <c r="W41" s="1375"/>
      <c r="X41" s="1375"/>
      <c r="Y41" s="1375"/>
      <c r="Z41" s="539" t="str">
        <f>IF(V41="","","㎡")</f>
        <v/>
      </c>
      <c r="AA41" s="538" t="s">
        <v>3261</v>
      </c>
      <c r="AB41" s="528"/>
      <c r="AC41" s="528"/>
    </row>
    <row r="42" spans="1:30" ht="14.1" customHeight="1">
      <c r="A42" s="544" t="s">
        <v>2878</v>
      </c>
      <c r="B42" s="546"/>
      <c r="C42" s="546"/>
      <c r="D42" s="546"/>
      <c r="E42" s="489"/>
      <c r="F42" s="489"/>
      <c r="G42" s="489"/>
      <c r="H42" s="489"/>
      <c r="I42" s="489"/>
      <c r="J42" s="489"/>
      <c r="K42" s="489"/>
      <c r="L42" s="489"/>
      <c r="M42" s="489"/>
      <c r="N42" s="489"/>
      <c r="O42" s="489"/>
      <c r="P42" s="489"/>
      <c r="Q42" s="489"/>
      <c r="R42" s="528"/>
      <c r="S42" s="528"/>
      <c r="T42" s="528"/>
      <c r="U42" s="528"/>
      <c r="V42" s="528"/>
      <c r="W42" s="528"/>
      <c r="X42" s="528"/>
      <c r="Y42" s="528"/>
      <c r="Z42" s="528"/>
      <c r="AA42" s="528"/>
      <c r="AB42" s="528"/>
      <c r="AC42" s="528"/>
    </row>
    <row r="43" spans="1:30" ht="14.1" customHeight="1">
      <c r="A43" s="546"/>
      <c r="B43" s="546"/>
      <c r="C43" s="546"/>
      <c r="D43" s="546"/>
      <c r="E43" s="489"/>
      <c r="F43" s="489"/>
      <c r="G43" s="489"/>
      <c r="H43" s="489"/>
      <c r="I43" s="489" t="s">
        <v>3257</v>
      </c>
      <c r="J43" s="1375" t="str">
        <f>IF(第三面!J43="","",第三面!J43)</f>
        <v/>
      </c>
      <c r="K43" s="1375"/>
      <c r="L43" s="1375"/>
      <c r="M43" s="1375"/>
      <c r="N43" s="539" t="str">
        <f>第三面!N43</f>
        <v/>
      </c>
      <c r="O43" s="489" t="s">
        <v>2841</v>
      </c>
      <c r="P43" s="1375" t="str">
        <f>IF(第三面!P43="","",第三面!P43)</f>
        <v/>
      </c>
      <c r="Q43" s="1375"/>
      <c r="R43" s="1375"/>
      <c r="S43" s="1375"/>
      <c r="T43" s="539" t="str">
        <f>第三面!T43</f>
        <v/>
      </c>
      <c r="U43" s="489" t="s">
        <v>2841</v>
      </c>
      <c r="V43" s="1375" t="str">
        <f>IF(第三面!V43="","",第三面!V43)</f>
        <v/>
      </c>
      <c r="W43" s="1375"/>
      <c r="X43" s="1375"/>
      <c r="Y43" s="1375"/>
      <c r="Z43" s="539" t="str">
        <f t="shared" ref="Z43:Z53" si="0">IF(V43="","","㎡")</f>
        <v/>
      </c>
      <c r="AA43" s="538" t="s">
        <v>3261</v>
      </c>
      <c r="AB43" s="528"/>
      <c r="AC43" s="528"/>
    </row>
    <row r="44" spans="1:30" ht="14.1" customHeight="1">
      <c r="A44" s="544" t="s">
        <v>3269</v>
      </c>
      <c r="B44" s="546"/>
      <c r="C44" s="546"/>
      <c r="D44" s="546"/>
      <c r="E44" s="489"/>
      <c r="F44" s="489"/>
      <c r="G44" s="489"/>
      <c r="H44" s="489"/>
      <c r="I44" s="489" t="s">
        <v>3257</v>
      </c>
      <c r="J44" s="1375" t="str">
        <f>IF(第三面!J44="","",第三面!J44)</f>
        <v/>
      </c>
      <c r="K44" s="1375"/>
      <c r="L44" s="1375"/>
      <c r="M44" s="1375"/>
      <c r="N44" s="539" t="str">
        <f>第三面!N44</f>
        <v/>
      </c>
      <c r="O44" s="489" t="s">
        <v>2841</v>
      </c>
      <c r="P44" s="1375" t="str">
        <f>IF(第三面!P44="","",第三面!P44)</f>
        <v/>
      </c>
      <c r="Q44" s="1375"/>
      <c r="R44" s="1375"/>
      <c r="S44" s="1375"/>
      <c r="T44" s="539" t="str">
        <f>第三面!T44</f>
        <v/>
      </c>
      <c r="U44" s="489" t="s">
        <v>2841</v>
      </c>
      <c r="V44" s="1375" t="str">
        <f>IF(第三面!V44="","",第三面!V44)</f>
        <v/>
      </c>
      <c r="W44" s="1375"/>
      <c r="X44" s="1375"/>
      <c r="Y44" s="1375"/>
      <c r="Z44" s="539" t="str">
        <f>IF(V44="","","㎡")</f>
        <v/>
      </c>
      <c r="AA44" s="538" t="s">
        <v>3261</v>
      </c>
      <c r="AB44" s="528"/>
      <c r="AC44" s="528"/>
    </row>
    <row r="45" spans="1:30" ht="14.1" customHeight="1">
      <c r="A45" s="544" t="s">
        <v>2880</v>
      </c>
      <c r="B45" s="546"/>
      <c r="C45" s="546"/>
      <c r="D45" s="546"/>
      <c r="E45" s="489"/>
      <c r="F45" s="489"/>
      <c r="G45" s="489"/>
      <c r="H45" s="489"/>
      <c r="I45" s="489" t="s">
        <v>3257</v>
      </c>
      <c r="J45" s="1375" t="str">
        <f>IF(第三面!J45="","",第三面!J45)</f>
        <v/>
      </c>
      <c r="K45" s="1375"/>
      <c r="L45" s="1375"/>
      <c r="M45" s="1375"/>
      <c r="N45" s="539" t="str">
        <f>第三面!N45</f>
        <v/>
      </c>
      <c r="O45" s="489" t="s">
        <v>2841</v>
      </c>
      <c r="P45" s="1375" t="str">
        <f>IF(第三面!P45="","",第三面!P45)</f>
        <v/>
      </c>
      <c r="Q45" s="1375"/>
      <c r="R45" s="1375"/>
      <c r="S45" s="1375"/>
      <c r="T45" s="539" t="str">
        <f>第三面!T45</f>
        <v/>
      </c>
      <c r="U45" s="489" t="s">
        <v>2841</v>
      </c>
      <c r="V45" s="1375" t="str">
        <f>IF(第三面!V45="","",第三面!V45)</f>
        <v/>
      </c>
      <c r="W45" s="1375"/>
      <c r="X45" s="1375"/>
      <c r="Y45" s="1375"/>
      <c r="Z45" s="539" t="str">
        <f t="shared" si="0"/>
        <v/>
      </c>
      <c r="AA45" s="538" t="s">
        <v>3261</v>
      </c>
      <c r="AB45" s="528"/>
      <c r="AC45" s="528"/>
    </row>
    <row r="46" spans="1:30" s="478" customFormat="1" ht="17.100000000000001" customHeight="1">
      <c r="A46" s="544" t="s">
        <v>2881</v>
      </c>
      <c r="B46" s="547"/>
      <c r="C46" s="546"/>
      <c r="D46" s="546"/>
      <c r="E46" s="528"/>
      <c r="F46" s="528"/>
      <c r="G46" s="528"/>
      <c r="H46" s="528"/>
      <c r="I46" s="489" t="s">
        <v>3257</v>
      </c>
      <c r="J46" s="1375" t="str">
        <f>IF(第三面!J46="","",第三面!J46)</f>
        <v/>
      </c>
      <c r="K46" s="1375"/>
      <c r="L46" s="1375"/>
      <c r="M46" s="1375"/>
      <c r="N46" s="539" t="str">
        <f>第三面!N46</f>
        <v/>
      </c>
      <c r="O46" s="489" t="s">
        <v>2841</v>
      </c>
      <c r="P46" s="1375" t="str">
        <f>IF(第三面!P46="","",第三面!P46)</f>
        <v/>
      </c>
      <c r="Q46" s="1375"/>
      <c r="R46" s="1375"/>
      <c r="S46" s="1375"/>
      <c r="T46" s="539" t="str">
        <f>第三面!T46</f>
        <v/>
      </c>
      <c r="U46" s="489" t="s">
        <v>2841</v>
      </c>
      <c r="V46" s="1375" t="str">
        <f>IF(第三面!V46="","",第三面!V46)</f>
        <v/>
      </c>
      <c r="W46" s="1375"/>
      <c r="X46" s="1375"/>
      <c r="Y46" s="1375"/>
      <c r="Z46" s="539" t="str">
        <f t="shared" si="0"/>
        <v/>
      </c>
      <c r="AA46" s="538" t="s">
        <v>3261</v>
      </c>
      <c r="AB46" s="535"/>
      <c r="AC46" s="528"/>
    </row>
    <row r="47" spans="1:30" s="478" customFormat="1" ht="17.100000000000001" customHeight="1">
      <c r="A47" s="544" t="s">
        <v>2882</v>
      </c>
      <c r="B47" s="546"/>
      <c r="C47" s="546"/>
      <c r="D47" s="546"/>
      <c r="E47" s="528"/>
      <c r="F47" s="528"/>
      <c r="G47" s="528"/>
      <c r="H47" s="528"/>
      <c r="I47" s="489" t="s">
        <v>3257</v>
      </c>
      <c r="J47" s="1375" t="str">
        <f>IF(第三面!J47="","",第三面!J47)</f>
        <v/>
      </c>
      <c r="K47" s="1375"/>
      <c r="L47" s="1375"/>
      <c r="M47" s="1375"/>
      <c r="N47" s="539" t="str">
        <f>第三面!N47</f>
        <v/>
      </c>
      <c r="O47" s="489" t="s">
        <v>2841</v>
      </c>
      <c r="P47" s="1375" t="str">
        <f>IF(第三面!P47="","",第三面!P47)</f>
        <v/>
      </c>
      <c r="Q47" s="1375"/>
      <c r="R47" s="1375"/>
      <c r="S47" s="1375"/>
      <c r="T47" s="539" t="str">
        <f>第三面!T47</f>
        <v/>
      </c>
      <c r="U47" s="489" t="s">
        <v>2841</v>
      </c>
      <c r="V47" s="1375" t="str">
        <f>IF(第三面!V47="","",第三面!V47)</f>
        <v/>
      </c>
      <c r="W47" s="1375"/>
      <c r="X47" s="1375"/>
      <c r="Y47" s="1375"/>
      <c r="Z47" s="539" t="str">
        <f t="shared" si="0"/>
        <v/>
      </c>
      <c r="AA47" s="538" t="s">
        <v>3261</v>
      </c>
      <c r="AB47" s="535"/>
      <c r="AC47" s="528"/>
    </row>
    <row r="48" spans="1:30" ht="13.5" customHeight="1">
      <c r="A48" s="543" t="s">
        <v>3270</v>
      </c>
      <c r="B48" s="489"/>
      <c r="C48" s="489"/>
      <c r="D48" s="489"/>
      <c r="E48" s="489"/>
      <c r="F48" s="489"/>
      <c r="G48" s="489"/>
      <c r="H48" s="489"/>
      <c r="I48" s="489" t="s">
        <v>3257</v>
      </c>
      <c r="J48" s="1375" t="str">
        <f>IF(第三面!J48="","",第三面!J48)</f>
        <v/>
      </c>
      <c r="K48" s="1375"/>
      <c r="L48" s="1375"/>
      <c r="M48" s="1375"/>
      <c r="N48" s="539" t="str">
        <f>第三面!N48</f>
        <v/>
      </c>
      <c r="O48" s="489" t="s">
        <v>2841</v>
      </c>
      <c r="P48" s="1375" t="str">
        <f>IF(第三面!P48="","",第三面!P48)</f>
        <v/>
      </c>
      <c r="Q48" s="1375"/>
      <c r="R48" s="1375"/>
      <c r="S48" s="1375"/>
      <c r="T48" s="539" t="str">
        <f>第三面!T48</f>
        <v/>
      </c>
      <c r="U48" s="489" t="s">
        <v>2841</v>
      </c>
      <c r="V48" s="1375" t="str">
        <f>IF(第三面!V48="","",第三面!V48)</f>
        <v/>
      </c>
      <c r="W48" s="1375"/>
      <c r="X48" s="1375"/>
      <c r="Y48" s="1375"/>
      <c r="Z48" s="539" t="str">
        <f t="shared" si="0"/>
        <v/>
      </c>
      <c r="AA48" s="538" t="s">
        <v>3261</v>
      </c>
      <c r="AB48" s="528"/>
      <c r="AC48" s="528"/>
    </row>
    <row r="49" spans="1:29" s="478" customFormat="1" ht="17.100000000000001" customHeight="1">
      <c r="A49" s="544" t="s">
        <v>2884</v>
      </c>
      <c r="B49" s="546"/>
      <c r="C49" s="546"/>
      <c r="D49" s="546"/>
      <c r="E49" s="528"/>
      <c r="F49" s="528"/>
      <c r="G49" s="528"/>
      <c r="H49" s="528"/>
      <c r="I49" s="489" t="s">
        <v>3257</v>
      </c>
      <c r="J49" s="1375" t="str">
        <f>IF(第三面!J49="","",第三面!J49)</f>
        <v/>
      </c>
      <c r="K49" s="1375"/>
      <c r="L49" s="1375"/>
      <c r="M49" s="1375"/>
      <c r="N49" s="539" t="str">
        <f>第三面!N49</f>
        <v/>
      </c>
      <c r="O49" s="489" t="s">
        <v>2841</v>
      </c>
      <c r="P49" s="1375" t="str">
        <f>IF(第三面!P49="","",第三面!P49)</f>
        <v/>
      </c>
      <c r="Q49" s="1375"/>
      <c r="R49" s="1375"/>
      <c r="S49" s="1375"/>
      <c r="T49" s="539" t="str">
        <f>第三面!T49</f>
        <v/>
      </c>
      <c r="U49" s="489" t="s">
        <v>2841</v>
      </c>
      <c r="V49" s="1375" t="str">
        <f>IF(第三面!V49="","",第三面!V49)</f>
        <v/>
      </c>
      <c r="W49" s="1375"/>
      <c r="X49" s="1375"/>
      <c r="Y49" s="1375"/>
      <c r="Z49" s="539" t="str">
        <f t="shared" si="0"/>
        <v/>
      </c>
      <c r="AA49" s="538" t="s">
        <v>3261</v>
      </c>
      <c r="AB49" s="535"/>
      <c r="AC49" s="528"/>
    </row>
    <row r="50" spans="1:29" s="478" customFormat="1" ht="17.100000000000001" customHeight="1">
      <c r="A50" s="544" t="s">
        <v>3271</v>
      </c>
      <c r="B50" s="546"/>
      <c r="C50" s="546"/>
      <c r="D50" s="546"/>
      <c r="E50" s="528"/>
      <c r="F50" s="528"/>
      <c r="G50" s="528"/>
      <c r="H50" s="528"/>
      <c r="I50" s="489" t="s">
        <v>3257</v>
      </c>
      <c r="J50" s="1375" t="str">
        <f>IF(第三面!J50="","",第三面!J50)</f>
        <v/>
      </c>
      <c r="K50" s="1375"/>
      <c r="L50" s="1375"/>
      <c r="M50" s="1375"/>
      <c r="N50" s="539" t="str">
        <f>第三面!N50</f>
        <v/>
      </c>
      <c r="O50" s="489" t="s">
        <v>2841</v>
      </c>
      <c r="P50" s="1375" t="str">
        <f>IF(第三面!P50="","",第三面!P50)</f>
        <v/>
      </c>
      <c r="Q50" s="1375"/>
      <c r="R50" s="1375"/>
      <c r="S50" s="1375"/>
      <c r="T50" s="539" t="str">
        <f>第三面!T50</f>
        <v/>
      </c>
      <c r="U50" s="489" t="s">
        <v>2841</v>
      </c>
      <c r="V50" s="1375" t="str">
        <f>IF(第三面!V50="","",第三面!V50)</f>
        <v/>
      </c>
      <c r="W50" s="1375"/>
      <c r="X50" s="1375"/>
      <c r="Y50" s="1375"/>
      <c r="Z50" s="539" t="str">
        <f>IF(V50="","","㎡")</f>
        <v/>
      </c>
      <c r="AA50" s="538" t="s">
        <v>3261</v>
      </c>
      <c r="AB50" s="535"/>
      <c r="AC50" s="528"/>
    </row>
    <row r="51" spans="1:29" s="478" customFormat="1" ht="17.100000000000001" customHeight="1">
      <c r="A51" s="544" t="s">
        <v>3272</v>
      </c>
      <c r="B51" s="546"/>
      <c r="C51" s="546"/>
      <c r="D51" s="546"/>
      <c r="E51" s="528"/>
      <c r="F51" s="528"/>
      <c r="G51" s="528"/>
      <c r="H51" s="528"/>
      <c r="I51" s="489" t="s">
        <v>3257</v>
      </c>
      <c r="J51" s="1375" t="str">
        <f>IF(第三面!J51="","",第三面!J51)</f>
        <v/>
      </c>
      <c r="K51" s="1375"/>
      <c r="L51" s="1375"/>
      <c r="M51" s="1375"/>
      <c r="N51" s="539" t="str">
        <f>第三面!N50</f>
        <v/>
      </c>
      <c r="O51" s="489" t="s">
        <v>2841</v>
      </c>
      <c r="P51" s="1375" t="str">
        <f>IF(第三面!P51="","",第三面!P51)</f>
        <v/>
      </c>
      <c r="Q51" s="1375"/>
      <c r="R51" s="1375"/>
      <c r="S51" s="1375"/>
      <c r="T51" s="539" t="str">
        <f>第三面!T50</f>
        <v/>
      </c>
      <c r="U51" s="489" t="s">
        <v>2841</v>
      </c>
      <c r="V51" s="1375" t="str">
        <f>IF(第三面!V51="","",第三面!V51)</f>
        <v/>
      </c>
      <c r="W51" s="1375"/>
      <c r="X51" s="1375"/>
      <c r="Y51" s="1375"/>
      <c r="Z51" s="539" t="str">
        <f>IF(V51="","","㎡")</f>
        <v/>
      </c>
      <c r="AA51" s="538" t="s">
        <v>3261</v>
      </c>
      <c r="AB51" s="535"/>
      <c r="AC51" s="528"/>
    </row>
    <row r="52" spans="1:29" ht="14.1" customHeight="1">
      <c r="A52" s="544" t="s">
        <v>2921</v>
      </c>
      <c r="B52" s="546"/>
      <c r="C52" s="546"/>
      <c r="D52" s="546"/>
      <c r="E52" s="489"/>
      <c r="F52" s="489"/>
      <c r="G52" s="489"/>
      <c r="H52" s="489"/>
      <c r="I52" s="489" t="s">
        <v>3257</v>
      </c>
      <c r="J52" s="1375" t="str">
        <f>IF('第三面-2'!J1="","",'第三面-2'!J1)</f>
        <v/>
      </c>
      <c r="K52" s="1375"/>
      <c r="L52" s="1375"/>
      <c r="M52" s="1375"/>
      <c r="N52" s="539" t="str">
        <f>'第三面-2'!N1</f>
        <v/>
      </c>
      <c r="O52" s="489" t="s">
        <v>2841</v>
      </c>
      <c r="P52" s="1375" t="str">
        <f>IF('第三面-2'!P1="","",'第三面-2'!P1)</f>
        <v/>
      </c>
      <c r="Q52" s="1375"/>
      <c r="R52" s="1375"/>
      <c r="S52" s="1375"/>
      <c r="T52" s="539" t="str">
        <f>'第三面-2'!T1</f>
        <v/>
      </c>
      <c r="U52" s="489" t="s">
        <v>2841</v>
      </c>
      <c r="V52" s="1375" t="str">
        <f>IF('第三面-2'!V1="","",'第三面-2'!V1)</f>
        <v/>
      </c>
      <c r="W52" s="1375"/>
      <c r="X52" s="1375"/>
      <c r="Y52" s="1375"/>
      <c r="Z52" s="539" t="str">
        <f t="shared" si="0"/>
        <v/>
      </c>
      <c r="AA52" s="538" t="s">
        <v>3261</v>
      </c>
      <c r="AB52" s="528"/>
      <c r="AC52" s="528"/>
    </row>
    <row r="53" spans="1:29" ht="14.1" customHeight="1">
      <c r="A53" s="544" t="s">
        <v>3273</v>
      </c>
      <c r="B53" s="546"/>
      <c r="C53" s="546"/>
      <c r="D53" s="546"/>
      <c r="E53" s="489"/>
      <c r="F53" s="489"/>
      <c r="G53" s="489"/>
      <c r="H53" s="489"/>
      <c r="I53" s="489" t="s">
        <v>3257</v>
      </c>
      <c r="J53" s="1375" t="str">
        <f>IF('第三面-2'!J2="","",'第三面-2'!J2)</f>
        <v/>
      </c>
      <c r="K53" s="1375"/>
      <c r="L53" s="1375"/>
      <c r="M53" s="1375"/>
      <c r="N53" s="539" t="str">
        <f>'第三面-2'!N2</f>
        <v/>
      </c>
      <c r="O53" s="489" t="s">
        <v>2841</v>
      </c>
      <c r="P53" s="1375" t="str">
        <f>IF('第三面-2'!P2="","",'第三面-2'!P2)</f>
        <v/>
      </c>
      <c r="Q53" s="1375"/>
      <c r="R53" s="1375"/>
      <c r="S53" s="1375"/>
      <c r="T53" s="539" t="str">
        <f>'第三面-2'!T2</f>
        <v/>
      </c>
      <c r="U53" s="489" t="s">
        <v>2841</v>
      </c>
      <c r="V53" s="1375" t="str">
        <f>IF('第三面-2'!V2="","",'第三面-2'!V2)</f>
        <v/>
      </c>
      <c r="W53" s="1375"/>
      <c r="X53" s="1375"/>
      <c r="Y53" s="1375"/>
      <c r="Z53" s="539" t="str">
        <f t="shared" si="0"/>
        <v/>
      </c>
      <c r="AA53" s="538" t="s">
        <v>3261</v>
      </c>
      <c r="AB53" s="528"/>
      <c r="AC53" s="528"/>
    </row>
    <row r="54" spans="1:29" ht="14.1" customHeight="1">
      <c r="A54" s="544" t="s">
        <v>2923</v>
      </c>
      <c r="B54" s="546"/>
      <c r="C54" s="546"/>
      <c r="D54" s="546"/>
      <c r="E54" s="489"/>
      <c r="F54" s="489"/>
      <c r="G54" s="489"/>
      <c r="H54" s="528"/>
      <c r="I54" s="528"/>
      <c r="J54" s="528"/>
      <c r="K54" s="528"/>
      <c r="L54" s="528"/>
      <c r="M54" s="528"/>
      <c r="N54" s="528"/>
      <c r="O54" s="489"/>
      <c r="P54" s="1376" t="str">
        <f>IF('第三面-2'!J3="","",'第三面-2'!J3)</f>
        <v/>
      </c>
      <c r="Q54" s="1376"/>
      <c r="R54" s="1376"/>
      <c r="S54" s="1376"/>
      <c r="T54" s="535" t="s">
        <v>47</v>
      </c>
      <c r="U54" s="489"/>
      <c r="V54" s="489"/>
      <c r="W54" s="489"/>
      <c r="X54" s="489"/>
      <c r="Y54" s="489"/>
      <c r="Z54" s="489"/>
      <c r="AA54" s="489"/>
      <c r="AB54" s="489"/>
      <c r="AC54" s="489"/>
    </row>
    <row r="55" spans="1:29" ht="14.1" customHeight="1">
      <c r="A55" s="544" t="s">
        <v>2924</v>
      </c>
      <c r="B55" s="546"/>
      <c r="C55" s="546"/>
      <c r="D55" s="546"/>
      <c r="E55" s="498"/>
      <c r="F55" s="498"/>
      <c r="G55" s="498"/>
      <c r="H55" s="528"/>
      <c r="I55" s="528"/>
      <c r="J55" s="528"/>
      <c r="K55" s="528"/>
      <c r="L55" s="498"/>
      <c r="M55" s="498"/>
      <c r="N55" s="498"/>
      <c r="O55" s="498"/>
      <c r="P55" s="1377" t="str">
        <f>IF('第三面-2'!J4="","",'第三面-2'!J4)</f>
        <v/>
      </c>
      <c r="Q55" s="1377"/>
      <c r="R55" s="1377"/>
      <c r="S55" s="1377"/>
      <c r="T55" s="541" t="s">
        <v>2849</v>
      </c>
      <c r="U55" s="498"/>
      <c r="V55" s="498"/>
      <c r="W55" s="498"/>
      <c r="X55" s="498"/>
      <c r="Y55" s="498"/>
      <c r="Z55" s="498"/>
      <c r="AA55" s="498"/>
      <c r="AB55" s="498"/>
      <c r="AC55" s="498"/>
    </row>
    <row r="56" spans="1:29" ht="14.1" customHeight="1">
      <c r="A56" s="501" t="s">
        <v>3274</v>
      </c>
      <c r="B56" s="501"/>
      <c r="C56" s="501"/>
      <c r="D56" s="501"/>
      <c r="E56" s="501"/>
      <c r="F56" s="501"/>
      <c r="G56" s="501"/>
      <c r="H56" s="501"/>
      <c r="I56" s="501"/>
      <c r="J56" s="501"/>
      <c r="K56" s="501"/>
      <c r="L56" s="501"/>
      <c r="M56" s="501"/>
      <c r="N56" s="501"/>
      <c r="O56" s="501"/>
      <c r="P56" s="501"/>
      <c r="Q56" s="501"/>
      <c r="R56" s="526"/>
      <c r="S56" s="526"/>
      <c r="T56" s="526"/>
      <c r="U56" s="526"/>
      <c r="V56" s="526"/>
      <c r="W56" s="526"/>
      <c r="X56" s="526"/>
      <c r="Y56" s="526"/>
      <c r="Z56" s="526"/>
      <c r="AA56" s="526"/>
      <c r="AB56" s="526"/>
      <c r="AC56" s="526"/>
    </row>
    <row r="57" spans="1:29" ht="14.1" customHeight="1">
      <c r="A57" s="489" t="s">
        <v>3275</v>
      </c>
      <c r="B57" s="489"/>
      <c r="C57" s="489"/>
      <c r="D57" s="489"/>
      <c r="E57" s="489"/>
      <c r="F57" s="489"/>
      <c r="G57" s="489"/>
      <c r="H57" s="489"/>
      <c r="I57" s="489"/>
      <c r="J57" s="489"/>
      <c r="K57" s="489"/>
      <c r="L57" s="489"/>
      <c r="M57" s="1321" t="str">
        <f>IF('第三面-2'!L6="","",'第三面-2'!L6)</f>
        <v/>
      </c>
      <c r="N57" s="1321"/>
      <c r="O57" s="1321"/>
      <c r="P57" s="489"/>
      <c r="Q57" s="489"/>
      <c r="R57" s="489"/>
      <c r="S57" s="489"/>
      <c r="T57" s="489"/>
      <c r="U57" s="489"/>
      <c r="V57" s="489"/>
      <c r="W57" s="489"/>
      <c r="X57" s="489"/>
      <c r="Y57" s="489"/>
      <c r="Z57" s="489"/>
      <c r="AA57" s="489"/>
      <c r="AB57" s="489"/>
      <c r="AC57" s="489"/>
    </row>
    <row r="58" spans="1:29" ht="14.1" customHeight="1">
      <c r="A58" s="498" t="s">
        <v>2927</v>
      </c>
      <c r="B58" s="498"/>
      <c r="C58" s="498"/>
      <c r="D58" s="498"/>
      <c r="E58" s="498"/>
      <c r="F58" s="498"/>
      <c r="G58" s="498"/>
      <c r="H58" s="498"/>
      <c r="I58" s="498"/>
      <c r="J58" s="498"/>
      <c r="K58" s="498"/>
      <c r="L58" s="498"/>
      <c r="M58" s="1373" t="str">
        <f>IF('第三面-2'!L7="","",'第三面-2'!L7)</f>
        <v/>
      </c>
      <c r="N58" s="1373"/>
      <c r="O58" s="1373"/>
      <c r="P58" s="498"/>
      <c r="Q58" s="498"/>
      <c r="R58" s="498"/>
      <c r="S58" s="498"/>
      <c r="T58" s="498"/>
      <c r="U58" s="498"/>
      <c r="V58" s="498"/>
      <c r="W58" s="498"/>
      <c r="X58" s="498"/>
      <c r="Y58" s="498"/>
      <c r="Z58" s="498"/>
      <c r="AA58" s="498"/>
      <c r="AB58" s="498"/>
      <c r="AC58" s="498"/>
    </row>
    <row r="59" spans="1:29" ht="14.1" customHeight="1">
      <c r="A59" s="528"/>
      <c r="B59" s="528"/>
      <c r="C59" s="528"/>
      <c r="D59" s="528"/>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1374"/>
      <c r="AA59" s="1374"/>
      <c r="AB59" s="1374"/>
      <c r="AC59" s="1374"/>
    </row>
    <row r="60" spans="1:29" ht="14.1" customHeight="1">
      <c r="A60" s="528"/>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4.1" customHeight="1">
      <c r="A61" s="528"/>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93">
    <mergeCell ref="M10:AC10"/>
    <mergeCell ref="A2:AC2"/>
    <mergeCell ref="A3:AC3"/>
    <mergeCell ref="F4:AC4"/>
    <mergeCell ref="F5:AC5"/>
    <mergeCell ref="F7:K7"/>
    <mergeCell ref="A11:AC11"/>
    <mergeCell ref="L13:N13"/>
    <mergeCell ref="L14:N14"/>
    <mergeCell ref="I16:K16"/>
    <mergeCell ref="N16:P16"/>
    <mergeCell ref="S16:U16"/>
    <mergeCell ref="X16:Z16"/>
    <mergeCell ref="I17:K17"/>
    <mergeCell ref="N17:P17"/>
    <mergeCell ref="S17:U17"/>
    <mergeCell ref="X17:Z17"/>
    <mergeCell ref="I18:L18"/>
    <mergeCell ref="N18:Q18"/>
    <mergeCell ref="S18:V18"/>
    <mergeCell ref="X18:AA18"/>
    <mergeCell ref="I20:K20"/>
    <mergeCell ref="N20:P20"/>
    <mergeCell ref="S20:U20"/>
    <mergeCell ref="X20:Z20"/>
    <mergeCell ref="I22:K22"/>
    <mergeCell ref="N22:P22"/>
    <mergeCell ref="S22:U22"/>
    <mergeCell ref="X22:Z22"/>
    <mergeCell ref="I23:K23"/>
    <mergeCell ref="I24:K24"/>
    <mergeCell ref="A25:R25"/>
    <mergeCell ref="S25:V25"/>
    <mergeCell ref="A26:R26"/>
    <mergeCell ref="S26:V26"/>
    <mergeCell ref="E27:AC27"/>
    <mergeCell ref="H28:L28"/>
    <mergeCell ref="O28:AC28"/>
    <mergeCell ref="J32:M32"/>
    <mergeCell ref="P32:S32"/>
    <mergeCell ref="V32:Y32"/>
    <mergeCell ref="J34:M34"/>
    <mergeCell ref="P34:S34"/>
    <mergeCell ref="V34:Y34"/>
    <mergeCell ref="P35:S35"/>
    <mergeCell ref="J37:M37"/>
    <mergeCell ref="P37:S37"/>
    <mergeCell ref="V37:Y37"/>
    <mergeCell ref="A38:AC38"/>
    <mergeCell ref="J39:M39"/>
    <mergeCell ref="P39:S39"/>
    <mergeCell ref="V39:Y39"/>
    <mergeCell ref="J41:M41"/>
    <mergeCell ref="P41:S41"/>
    <mergeCell ref="V41:Y41"/>
    <mergeCell ref="J43:M43"/>
    <mergeCell ref="P43:S43"/>
    <mergeCell ref="V43:Y43"/>
    <mergeCell ref="J44:M44"/>
    <mergeCell ref="P44:S44"/>
    <mergeCell ref="V44:Y44"/>
    <mergeCell ref="J45:M45"/>
    <mergeCell ref="P45:S45"/>
    <mergeCell ref="V45:Y45"/>
    <mergeCell ref="J46:M46"/>
    <mergeCell ref="P46:S46"/>
    <mergeCell ref="V46:Y46"/>
    <mergeCell ref="J47:M47"/>
    <mergeCell ref="P47:S47"/>
    <mergeCell ref="V47:Y47"/>
    <mergeCell ref="J48:M48"/>
    <mergeCell ref="P48:S48"/>
    <mergeCell ref="V48:Y48"/>
    <mergeCell ref="J49:M49"/>
    <mergeCell ref="P49:S49"/>
    <mergeCell ref="V49:Y49"/>
    <mergeCell ref="J50:M50"/>
    <mergeCell ref="P50:S50"/>
    <mergeCell ref="V50:Y50"/>
    <mergeCell ref="J51:M51"/>
    <mergeCell ref="P51:S51"/>
    <mergeCell ref="V51:Y51"/>
    <mergeCell ref="J52:M52"/>
    <mergeCell ref="P52:S52"/>
    <mergeCell ref="V52:Y52"/>
    <mergeCell ref="M58:O58"/>
    <mergeCell ref="E59:AC59"/>
    <mergeCell ref="J53:M53"/>
    <mergeCell ref="P53:S53"/>
    <mergeCell ref="V53:Y53"/>
    <mergeCell ref="P54:S54"/>
    <mergeCell ref="P55:S55"/>
    <mergeCell ref="M57:O5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86"/>
  <sheetViews>
    <sheetView view="pageBreakPreview" zoomScaleNormal="100" zoomScaleSheetLayoutView="100" workbookViewId="0">
      <selection activeCell="AE19" sqref="AE19"/>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1">
      <c r="A1" s="501" t="s">
        <v>3276</v>
      </c>
      <c r="B1" s="501"/>
      <c r="C1" s="501"/>
      <c r="D1" s="501"/>
      <c r="E1" s="501"/>
      <c r="F1" s="501"/>
      <c r="G1" s="501"/>
      <c r="H1" s="501"/>
      <c r="I1" s="526" t="s">
        <v>2565</v>
      </c>
      <c r="J1" s="1400" t="s">
        <v>3277</v>
      </c>
      <c r="K1" s="1400"/>
      <c r="L1" s="1400"/>
      <c r="M1" s="1400"/>
      <c r="N1" s="1400"/>
      <c r="O1" s="526" t="s">
        <v>2839</v>
      </c>
      <c r="P1" s="1404" t="s">
        <v>3278</v>
      </c>
      <c r="Q1" s="1404"/>
      <c r="R1" s="1404"/>
      <c r="S1" s="1404"/>
      <c r="T1" s="526"/>
      <c r="U1" s="550" t="s">
        <v>3219</v>
      </c>
      <c r="V1" s="526"/>
      <c r="W1" s="526"/>
      <c r="X1" s="526"/>
      <c r="Y1" s="526"/>
      <c r="Z1" s="526"/>
      <c r="AA1" s="526"/>
      <c r="AB1" s="526"/>
      <c r="AC1" s="526"/>
    </row>
    <row r="2" spans="1:31" ht="14.1" customHeight="1">
      <c r="A2" s="489" t="s">
        <v>3279</v>
      </c>
      <c r="B2" s="489"/>
      <c r="C2" s="489"/>
      <c r="D2" s="489"/>
      <c r="E2" s="489"/>
      <c r="F2" s="489"/>
      <c r="G2" s="489"/>
      <c r="H2" s="489"/>
      <c r="I2" s="528" t="s">
        <v>3257</v>
      </c>
      <c r="J2" s="1405" t="str">
        <f>IF('第三面-2'!J9="","",'第三面-2'!J9)</f>
        <v/>
      </c>
      <c r="K2" s="1405"/>
      <c r="L2" s="1405"/>
      <c r="M2" s="1405"/>
      <c r="N2" s="535" t="s">
        <v>2834</v>
      </c>
      <c r="O2" s="489" t="s">
        <v>2841</v>
      </c>
      <c r="P2" s="1406" t="str">
        <f>IF('第三面-2'!P9="","",'第三面-2'!P9)</f>
        <v/>
      </c>
      <c r="Q2" s="1406"/>
      <c r="R2" s="1406"/>
      <c r="S2" s="1406"/>
      <c r="T2" s="488" t="str">
        <f>'第三面-2'!T9</f>
        <v/>
      </c>
      <c r="U2" s="538" t="s">
        <v>3261</v>
      </c>
      <c r="V2" s="528"/>
      <c r="W2" s="528"/>
      <c r="X2" s="528"/>
      <c r="Y2" s="528"/>
      <c r="Z2" s="528"/>
      <c r="AA2" s="528"/>
      <c r="AB2" s="528"/>
      <c r="AC2" s="528"/>
    </row>
    <row r="3" spans="1:31" ht="14.1" customHeight="1">
      <c r="A3" s="489" t="s">
        <v>3280</v>
      </c>
      <c r="B3" s="489"/>
      <c r="C3" s="489"/>
      <c r="D3" s="489"/>
      <c r="E3" s="489"/>
      <c r="F3" s="489" t="s">
        <v>2933</v>
      </c>
      <c r="G3" s="489"/>
      <c r="H3" s="489"/>
      <c r="I3" s="528" t="s">
        <v>3257</v>
      </c>
      <c r="J3" s="1321" t="str">
        <f>IF('第三面-2'!J10="","",'第三面-2'!J10)</f>
        <v/>
      </c>
      <c r="K3" s="1321"/>
      <c r="L3" s="1321"/>
      <c r="M3" s="1321"/>
      <c r="N3" s="539" t="str">
        <f>'第三面-2'!N10</f>
        <v/>
      </c>
      <c r="O3" s="489" t="s">
        <v>2841</v>
      </c>
      <c r="P3" s="1318" t="str">
        <f>IF('第三面-2'!P10="","",'第三面-2'!P10)</f>
        <v/>
      </c>
      <c r="Q3" s="1318"/>
      <c r="R3" s="1318"/>
      <c r="S3" s="1318"/>
      <c r="T3" s="539" t="str">
        <f>'第三面-2'!T10</f>
        <v/>
      </c>
      <c r="U3" s="538" t="s">
        <v>3261</v>
      </c>
      <c r="V3" s="528"/>
      <c r="W3" s="528"/>
      <c r="X3" s="528"/>
      <c r="Y3" s="528"/>
      <c r="Z3" s="528"/>
      <c r="AA3" s="528"/>
      <c r="AB3" s="528"/>
      <c r="AC3" s="528"/>
    </row>
    <row r="4" spans="1:31" ht="14.1" customHeight="1">
      <c r="A4" s="489" t="s">
        <v>3281</v>
      </c>
      <c r="B4" s="489"/>
      <c r="C4" s="489"/>
      <c r="D4" s="489"/>
      <c r="E4" s="489"/>
      <c r="F4" s="489" t="s">
        <v>2110</v>
      </c>
      <c r="G4" s="489"/>
      <c r="H4" s="489"/>
      <c r="I4" s="528" t="s">
        <v>3257</v>
      </c>
      <c r="J4" s="1321" t="str">
        <f>IF('第三面-2'!J11="","",'第三面-2'!J11)</f>
        <v/>
      </c>
      <c r="K4" s="1321"/>
      <c r="L4" s="1321"/>
      <c r="M4" s="1321"/>
      <c r="N4" s="539" t="str">
        <f>'第三面-2'!N11</f>
        <v/>
      </c>
      <c r="O4" s="489" t="s">
        <v>2841</v>
      </c>
      <c r="P4" s="1318" t="str">
        <f>IF('第三面-2'!P11="","",'第三面-2'!P11)</f>
        <v/>
      </c>
      <c r="Q4" s="1318"/>
      <c r="R4" s="1318"/>
      <c r="S4" s="1318"/>
      <c r="T4" s="539" t="str">
        <f>'第三面-2'!T11</f>
        <v/>
      </c>
      <c r="U4" s="538" t="s">
        <v>3261</v>
      </c>
      <c r="V4" s="528"/>
      <c r="W4" s="528"/>
      <c r="X4" s="528"/>
      <c r="Y4" s="528"/>
      <c r="Z4" s="528"/>
      <c r="AA4" s="528"/>
      <c r="AB4" s="528"/>
      <c r="AC4" s="528"/>
    </row>
    <row r="5" spans="1:31" ht="14.1" customHeight="1">
      <c r="A5" s="489" t="s">
        <v>3282</v>
      </c>
      <c r="B5" s="489"/>
      <c r="C5" s="489"/>
      <c r="D5" s="489"/>
      <c r="E5" s="489"/>
      <c r="F5" s="489"/>
      <c r="G5" s="489"/>
      <c r="H5" s="489"/>
      <c r="I5" s="1318" t="str">
        <f>IF('第三面-2'!J12="","",'第三面-2'!J12)</f>
        <v>鉄骨</v>
      </c>
      <c r="J5" s="1318"/>
      <c r="K5" s="1318"/>
      <c r="L5" s="1318"/>
      <c r="M5" s="1318"/>
      <c r="N5" s="1318"/>
      <c r="O5" s="489" t="s">
        <v>3283</v>
      </c>
      <c r="P5" s="495"/>
      <c r="Q5" s="495"/>
      <c r="R5" s="1318" t="str">
        <f>IF('第三面-2'!T12="","",'第三面-2'!T12)</f>
        <v/>
      </c>
      <c r="S5" s="1318"/>
      <c r="T5" s="1318"/>
      <c r="U5" s="1318"/>
      <c r="V5" s="1318"/>
      <c r="W5" s="1318"/>
      <c r="X5" s="528" t="s">
        <v>2937</v>
      </c>
      <c r="Y5" s="528"/>
      <c r="Z5" s="528"/>
      <c r="AA5" s="528"/>
      <c r="AB5" s="528"/>
      <c r="AC5" s="528"/>
    </row>
    <row r="6" spans="1:31" ht="14.1" customHeight="1">
      <c r="A6" s="489" t="s">
        <v>3284</v>
      </c>
      <c r="B6" s="489"/>
      <c r="C6" s="489"/>
      <c r="D6" s="489"/>
      <c r="E6" s="489"/>
      <c r="F6" s="489"/>
      <c r="G6" s="489"/>
      <c r="H6" s="489"/>
      <c r="I6" s="540"/>
      <c r="J6" s="540"/>
      <c r="K6" s="540"/>
      <c r="L6" s="540"/>
      <c r="M6" s="528"/>
      <c r="N6" s="535"/>
      <c r="O6" s="535"/>
      <c r="P6" s="540"/>
      <c r="Q6" s="540"/>
      <c r="R6" s="540"/>
      <c r="S6" s="528"/>
      <c r="T6" s="528"/>
      <c r="U6" s="528"/>
      <c r="V6" s="527" t="str">
        <f>'第三面-2'!T13</f>
        <v>□</v>
      </c>
      <c r="W6" s="528" t="s">
        <v>2939</v>
      </c>
      <c r="X6" s="528"/>
      <c r="Y6" s="527" t="str">
        <f>'第三面-2'!V13</f>
        <v>■</v>
      </c>
      <c r="Z6" s="528" t="s">
        <v>2940</v>
      </c>
      <c r="AA6" s="528"/>
      <c r="AB6" s="528"/>
      <c r="AC6" s="528"/>
    </row>
    <row r="7" spans="1:31" ht="14.1" customHeight="1">
      <c r="A7" s="489" t="s">
        <v>3285</v>
      </c>
      <c r="B7" s="489"/>
      <c r="C7" s="489"/>
      <c r="D7" s="489"/>
      <c r="E7" s="489"/>
      <c r="F7" s="489"/>
      <c r="G7" s="489"/>
      <c r="H7" s="489"/>
      <c r="I7" s="540"/>
      <c r="J7" s="540"/>
      <c r="K7" s="540"/>
      <c r="L7" s="540"/>
      <c r="M7" s="528"/>
      <c r="N7" s="535"/>
      <c r="O7" s="535"/>
      <c r="P7" s="540"/>
      <c r="Q7" s="540"/>
      <c r="R7" s="540"/>
      <c r="S7" s="540"/>
      <c r="T7" s="528"/>
      <c r="U7" s="528"/>
      <c r="V7" s="528"/>
      <c r="W7" s="528"/>
      <c r="X7" s="528"/>
      <c r="Y7" s="528"/>
      <c r="Z7" s="528"/>
      <c r="AA7" s="528"/>
      <c r="AB7" s="528"/>
      <c r="AC7" s="528"/>
    </row>
    <row r="8" spans="1:31" ht="14.1" customHeight="1">
      <c r="A8" s="498"/>
      <c r="B8" s="498"/>
      <c r="C8" s="551" t="str">
        <f>'第三面-2'!D15</f>
        <v>□</v>
      </c>
      <c r="D8" s="498" t="s">
        <v>3286</v>
      </c>
      <c r="E8" s="498"/>
      <c r="F8" s="498"/>
      <c r="G8" s="498"/>
      <c r="H8" s="552"/>
      <c r="I8" s="533"/>
      <c r="J8" s="552"/>
      <c r="K8" s="551" t="str">
        <f>'第三面-2'!K15</f>
        <v>□</v>
      </c>
      <c r="L8" s="533" t="s">
        <v>3287</v>
      </c>
      <c r="M8" s="541"/>
      <c r="N8" s="541"/>
      <c r="O8" s="552"/>
      <c r="P8" s="552"/>
      <c r="Q8" s="533"/>
      <c r="R8" s="552"/>
      <c r="S8" s="551" t="str">
        <f>'第三面-2'!R15</f>
        <v>□</v>
      </c>
      <c r="T8" s="533" t="s">
        <v>3288</v>
      </c>
      <c r="U8" s="533"/>
      <c r="V8" s="533"/>
      <c r="W8" s="533"/>
      <c r="X8" s="533"/>
      <c r="Y8" s="533"/>
      <c r="Z8" s="533"/>
      <c r="AA8" s="533"/>
      <c r="AB8" s="533"/>
      <c r="AC8" s="533"/>
    </row>
    <row r="9" spans="1:31" ht="14.1" customHeight="1">
      <c r="A9" s="1400" t="s">
        <v>3289</v>
      </c>
      <c r="B9" s="1400"/>
      <c r="C9" s="1400"/>
      <c r="D9" s="1400"/>
      <c r="E9" s="1400"/>
      <c r="F9" s="1400"/>
      <c r="G9" s="1400"/>
      <c r="H9" s="1400"/>
      <c r="I9" s="1374"/>
      <c r="J9" s="1374"/>
      <c r="K9" s="1374"/>
      <c r="L9" s="1374"/>
      <c r="M9" s="1374"/>
      <c r="N9" s="1374"/>
      <c r="O9" s="1374"/>
      <c r="P9" s="1374"/>
      <c r="Q9" s="1374"/>
      <c r="R9" s="1374"/>
      <c r="S9" s="1374"/>
      <c r="T9" s="1374"/>
      <c r="U9" s="1374"/>
      <c r="V9" s="1374"/>
      <c r="W9" s="1374"/>
      <c r="X9" s="1374"/>
      <c r="Y9" s="1374"/>
      <c r="Z9" s="1374"/>
      <c r="AA9" s="1374"/>
      <c r="AB9" s="1374"/>
      <c r="AC9" s="1374"/>
      <c r="AE9" s="531"/>
    </row>
    <row r="10" spans="1:31" ht="14.1" customHeight="1">
      <c r="A10" s="528"/>
      <c r="B10" s="1401" t="str">
        <f>IF('第三面-2'!A17="","",'第三面-2'!A17)</f>
        <v/>
      </c>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row>
    <row r="11" spans="1:31" ht="14.1" customHeight="1">
      <c r="A11" s="528"/>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1:31" ht="14.1" customHeight="1">
      <c r="A12" s="528"/>
      <c r="B12" s="1401"/>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row>
    <row r="13" spans="1:31" ht="14.1" customHeight="1">
      <c r="A13" s="1402" t="s">
        <v>3290</v>
      </c>
      <c r="B13" s="1402"/>
      <c r="C13" s="1402"/>
      <c r="D13" s="1402"/>
      <c r="E13" s="1402"/>
      <c r="F13" s="1402"/>
      <c r="G13" s="1402"/>
      <c r="H13" s="1402"/>
      <c r="I13" s="1402"/>
      <c r="J13" s="1403" t="s">
        <v>2709</v>
      </c>
      <c r="K13" s="1403"/>
      <c r="L13" s="553" t="str">
        <f>IF('第三面-2'!K20="","",'第三面-2'!K20)</f>
        <v/>
      </c>
      <c r="M13" s="530" t="s">
        <v>5</v>
      </c>
      <c r="N13" s="553" t="str">
        <f>IF('第三面-2'!M20="","",'第三面-2'!M20)</f>
        <v/>
      </c>
      <c r="O13" s="530" t="s">
        <v>4</v>
      </c>
      <c r="P13" s="553" t="str">
        <f>IF('第三面-2'!O20="","",'第三面-2'!O20)</f>
        <v/>
      </c>
      <c r="Q13" s="530" t="s">
        <v>2711</v>
      </c>
      <c r="R13" s="530"/>
      <c r="S13" s="530"/>
      <c r="T13" s="530"/>
      <c r="U13" s="530"/>
      <c r="V13" s="530"/>
      <c r="W13" s="530"/>
      <c r="X13" s="530"/>
      <c r="Y13" s="530"/>
      <c r="Z13" s="530"/>
      <c r="AA13" s="530"/>
      <c r="AB13" s="530"/>
      <c r="AC13" s="530"/>
    </row>
    <row r="14" spans="1:31" ht="14.1" customHeight="1">
      <c r="A14" s="1402" t="s">
        <v>3291</v>
      </c>
      <c r="B14" s="1402"/>
      <c r="C14" s="1402"/>
      <c r="D14" s="1402"/>
      <c r="E14" s="1402"/>
      <c r="F14" s="1402"/>
      <c r="G14" s="1402"/>
      <c r="H14" s="1402"/>
      <c r="I14" s="1402"/>
      <c r="J14" s="1403" t="s">
        <v>2709</v>
      </c>
      <c r="K14" s="1403"/>
      <c r="L14" s="553" t="str">
        <f>IF('第三面-2'!K22="","",'第三面-2'!K22)</f>
        <v/>
      </c>
      <c r="M14" s="530" t="s">
        <v>5</v>
      </c>
      <c r="N14" s="553" t="str">
        <f>IF('第三面-2'!M22="","",'第三面-2'!M22)</f>
        <v/>
      </c>
      <c r="O14" s="530" t="s">
        <v>4</v>
      </c>
      <c r="P14" s="553" t="str">
        <f>IF('第三面-2'!O22="","",'第三面-2'!O22)</f>
        <v/>
      </c>
      <c r="Q14" s="530" t="s">
        <v>2711</v>
      </c>
      <c r="R14" s="530"/>
      <c r="S14" s="530"/>
      <c r="T14" s="530"/>
      <c r="U14" s="530"/>
      <c r="V14" s="530"/>
      <c r="W14" s="530"/>
      <c r="X14" s="530"/>
      <c r="Y14" s="530"/>
      <c r="Z14" s="530"/>
      <c r="AA14" s="530"/>
      <c r="AB14" s="530"/>
      <c r="AC14" s="530"/>
    </row>
    <row r="15" spans="1:31" ht="14.1" customHeight="1">
      <c r="A15" s="1384" t="s">
        <v>3292</v>
      </c>
      <c r="B15" s="1384"/>
      <c r="C15" s="1384"/>
      <c r="D15" s="1384"/>
      <c r="E15" s="1384"/>
      <c r="F15" s="1384"/>
      <c r="G15" s="1384"/>
      <c r="H15" s="1384"/>
      <c r="I15" s="1384"/>
      <c r="J15" s="1384"/>
      <c r="K15" s="1384"/>
      <c r="L15" s="1384"/>
      <c r="M15" s="528"/>
      <c r="N15" s="528"/>
      <c r="O15" s="528"/>
      <c r="P15" s="528"/>
      <c r="Q15" s="1399" t="s">
        <v>3293</v>
      </c>
      <c r="R15" s="1399"/>
      <c r="S15" s="1399"/>
      <c r="T15" s="1399"/>
      <c r="U15" s="1399"/>
      <c r="V15" s="1399"/>
      <c r="W15" s="1399"/>
      <c r="X15" s="1399"/>
      <c r="Y15" s="1399"/>
      <c r="Z15" s="1399"/>
      <c r="AA15" s="1399"/>
      <c r="AB15" s="528"/>
      <c r="AC15" s="528"/>
    </row>
    <row r="16" spans="1:31" ht="14.1" customHeight="1">
      <c r="A16" s="528"/>
      <c r="B16" s="528" t="s">
        <v>2803</v>
      </c>
      <c r="C16" s="528" t="s">
        <v>16</v>
      </c>
      <c r="D16" s="493" t="str">
        <f>IF('第三面-2'!D25="","",'第三面-2'!D25)</f>
        <v/>
      </c>
      <c r="E16" s="528" t="s">
        <v>3294</v>
      </c>
      <c r="F16" s="528" t="s">
        <v>2804</v>
      </c>
      <c r="G16" s="528"/>
      <c r="H16" s="1396" t="s">
        <v>2709</v>
      </c>
      <c r="I16" s="1396"/>
      <c r="J16" s="493" t="str">
        <f>IF('第三面-2'!I25="","",'第三面-2'!I25)</f>
        <v/>
      </c>
      <c r="K16" s="487" t="s">
        <v>5</v>
      </c>
      <c r="L16" s="493" t="str">
        <f>IF('第三面-2'!K25="","",'第三面-2'!K25)</f>
        <v/>
      </c>
      <c r="M16" s="528" t="s">
        <v>4</v>
      </c>
      <c r="N16" s="493" t="str">
        <f>'第三面-2'!M25</f>
        <v/>
      </c>
      <c r="O16" s="528" t="s">
        <v>2711</v>
      </c>
      <c r="P16" s="528" t="s">
        <v>2803</v>
      </c>
      <c r="Q16" s="1397" t="str">
        <f>IF('第三面-2'!P25="","",'第三面-2'!P25)</f>
        <v/>
      </c>
      <c r="R16" s="1397"/>
      <c r="S16" s="1397"/>
      <c r="T16" s="1397"/>
      <c r="U16" s="1397"/>
      <c r="V16" s="1397"/>
      <c r="W16" s="1397"/>
      <c r="X16" s="1397"/>
      <c r="Y16" s="1397"/>
      <c r="Z16" s="1397"/>
      <c r="AA16" s="1397"/>
      <c r="AB16" s="1397"/>
      <c r="AC16" s="528" t="s">
        <v>2804</v>
      </c>
    </row>
    <row r="17" spans="1:39" ht="14.1" customHeight="1">
      <c r="A17" s="528"/>
      <c r="B17" s="528" t="s">
        <v>2803</v>
      </c>
      <c r="C17" s="528" t="s">
        <v>16</v>
      </c>
      <c r="D17" s="493" t="str">
        <f>IF('第三面-2'!D26="","",'第三面-2'!D26)</f>
        <v/>
      </c>
      <c r="E17" s="528" t="s">
        <v>3294</v>
      </c>
      <c r="F17" s="528" t="s">
        <v>2804</v>
      </c>
      <c r="G17" s="528"/>
      <c r="H17" s="1396" t="s">
        <v>2709</v>
      </c>
      <c r="I17" s="1396"/>
      <c r="J17" s="493" t="str">
        <f>IF('第三面-2'!I26="","",'第三面-2'!I26)</f>
        <v/>
      </c>
      <c r="K17" s="528" t="s">
        <v>5</v>
      </c>
      <c r="L17" s="493" t="str">
        <f>IF('第三面-2'!K26="","",'第三面-2'!K26)</f>
        <v/>
      </c>
      <c r="M17" s="528" t="s">
        <v>4</v>
      </c>
      <c r="N17" s="493" t="str">
        <f>IF('第三面-2'!M26="","",'第三面-2'!M26)</f>
        <v/>
      </c>
      <c r="O17" s="528" t="s">
        <v>2711</v>
      </c>
      <c r="P17" s="528" t="s">
        <v>2803</v>
      </c>
      <c r="Q17" s="1314" t="str">
        <f>IF('第三面-2'!P26="","",'第三面-2'!P26)</f>
        <v/>
      </c>
      <c r="R17" s="1314"/>
      <c r="S17" s="1314"/>
      <c r="T17" s="1314"/>
      <c r="U17" s="1314"/>
      <c r="V17" s="1314"/>
      <c r="W17" s="1314"/>
      <c r="X17" s="1314"/>
      <c r="Y17" s="1314"/>
      <c r="Z17" s="1314"/>
      <c r="AA17" s="1314"/>
      <c r="AB17" s="1314"/>
      <c r="AC17" s="528" t="s">
        <v>2804</v>
      </c>
    </row>
    <row r="18" spans="1:39" ht="14.1" customHeight="1" thickBot="1">
      <c r="A18" s="533"/>
      <c r="B18" s="533" t="s">
        <v>2803</v>
      </c>
      <c r="C18" s="533" t="s">
        <v>16</v>
      </c>
      <c r="D18" s="548" t="str">
        <f>IF('第三面-2'!D27="","",'第三面-2'!D27)</f>
        <v/>
      </c>
      <c r="E18" s="533" t="s">
        <v>3294</v>
      </c>
      <c r="F18" s="533" t="s">
        <v>2804</v>
      </c>
      <c r="G18" s="533"/>
      <c r="H18" s="1398" t="s">
        <v>2709</v>
      </c>
      <c r="I18" s="1398"/>
      <c r="J18" s="548" t="str">
        <f>IF('第三面-2'!I27="","",'第三面-2'!I27)</f>
        <v/>
      </c>
      <c r="K18" s="533" t="s">
        <v>5</v>
      </c>
      <c r="L18" s="548" t="str">
        <f>IF('第三面-2'!K27="","",'第三面-2'!K27)</f>
        <v/>
      </c>
      <c r="M18" s="533" t="s">
        <v>4</v>
      </c>
      <c r="N18" s="548" t="str">
        <f>IF('第三面-2'!M27="","",'第三面-2'!M27)</f>
        <v/>
      </c>
      <c r="O18" s="533" t="s">
        <v>2711</v>
      </c>
      <c r="P18" s="533" t="s">
        <v>2803</v>
      </c>
      <c r="Q18" s="1317" t="str">
        <f>IF('第三面-2'!P27="","",'第三面-2'!P27)</f>
        <v/>
      </c>
      <c r="R18" s="1317"/>
      <c r="S18" s="1317"/>
      <c r="T18" s="1317"/>
      <c r="U18" s="1317"/>
      <c r="V18" s="1317"/>
      <c r="W18" s="1317"/>
      <c r="X18" s="1317"/>
      <c r="Y18" s="1317"/>
      <c r="Z18" s="1317"/>
      <c r="AA18" s="1317"/>
      <c r="AB18" s="1317"/>
      <c r="AC18" s="533" t="s">
        <v>2804</v>
      </c>
    </row>
    <row r="19" spans="1:39" ht="14.1" customHeight="1">
      <c r="A19" s="528" t="s">
        <v>3295</v>
      </c>
      <c r="B19" s="528"/>
      <c r="C19" s="528"/>
      <c r="D19" s="493"/>
      <c r="E19" s="528"/>
      <c r="F19" s="528"/>
      <c r="G19" s="528"/>
      <c r="H19" s="538"/>
      <c r="I19" s="538"/>
      <c r="J19" s="493"/>
      <c r="K19" s="528"/>
      <c r="L19" s="493"/>
      <c r="M19" s="528"/>
      <c r="N19" s="493"/>
      <c r="O19" s="528"/>
      <c r="P19" s="528"/>
      <c r="Q19" s="496"/>
      <c r="R19" s="496"/>
      <c r="S19" s="496"/>
      <c r="T19" s="496"/>
      <c r="U19" s="496"/>
      <c r="V19" s="496"/>
      <c r="W19" s="496"/>
      <c r="X19" s="496"/>
      <c r="Y19" s="496"/>
      <c r="Z19" s="496"/>
      <c r="AA19" s="496"/>
      <c r="AB19" s="528"/>
      <c r="AC19" s="528"/>
      <c r="AE19" s="554" t="s">
        <v>2820</v>
      </c>
      <c r="AF19" s="555" t="s">
        <v>3296</v>
      </c>
      <c r="AG19" s="556" t="s">
        <v>3297</v>
      </c>
      <c r="AH19" s="1393" t="s">
        <v>3298</v>
      </c>
      <c r="AI19" s="1393"/>
      <c r="AJ19" s="1393"/>
      <c r="AK19" s="1393"/>
      <c r="AL19" s="1393"/>
      <c r="AM19" s="1393"/>
    </row>
    <row r="20" spans="1:39" ht="14.1" customHeight="1" thickBot="1">
      <c r="A20" s="533"/>
      <c r="B20" s="533"/>
      <c r="C20" s="557" t="str">
        <f>AE19</f>
        <v>□</v>
      </c>
      <c r="D20" s="548" t="s">
        <v>3296</v>
      </c>
      <c r="E20" s="533"/>
      <c r="F20" s="533"/>
      <c r="G20" s="557" t="str">
        <f>AE20</f>
        <v>□</v>
      </c>
      <c r="H20" s="541" t="s">
        <v>3299</v>
      </c>
      <c r="I20" s="542"/>
      <c r="J20" s="548"/>
      <c r="K20" s="533"/>
      <c r="L20" s="548"/>
      <c r="M20" s="533"/>
      <c r="N20" s="548"/>
      <c r="O20" s="533"/>
      <c r="P20" s="533"/>
      <c r="Q20" s="500"/>
      <c r="R20" s="500"/>
      <c r="S20" s="500"/>
      <c r="T20" s="500"/>
      <c r="U20" s="500"/>
      <c r="V20" s="500"/>
      <c r="W20" s="500"/>
      <c r="X20" s="500"/>
      <c r="Y20" s="500"/>
      <c r="Z20" s="500"/>
      <c r="AA20" s="500"/>
      <c r="AB20" s="533"/>
      <c r="AC20" s="533"/>
      <c r="AE20" s="558" t="s">
        <v>2820</v>
      </c>
      <c r="AF20" s="559" t="s">
        <v>3299</v>
      </c>
      <c r="AG20" s="560"/>
      <c r="AH20" s="1393"/>
      <c r="AI20" s="1393"/>
      <c r="AJ20" s="1393"/>
      <c r="AK20" s="1393"/>
      <c r="AL20" s="1393"/>
      <c r="AM20" s="1393"/>
    </row>
    <row r="21" spans="1:39" ht="14.1" customHeight="1">
      <c r="A21" s="528" t="s">
        <v>3300</v>
      </c>
      <c r="B21" s="528"/>
      <c r="C21" s="528"/>
      <c r="D21" s="493"/>
      <c r="E21" s="528"/>
      <c r="F21" s="528"/>
      <c r="G21" s="528"/>
      <c r="H21" s="538"/>
      <c r="I21" s="538"/>
      <c r="J21" s="493"/>
      <c r="K21" s="528"/>
      <c r="L21" s="493"/>
      <c r="M21" s="528"/>
      <c r="N21" s="493"/>
      <c r="O21" s="528"/>
      <c r="P21" s="528"/>
      <c r="Q21" s="496"/>
      <c r="R21" s="496"/>
      <c r="S21" s="496"/>
      <c r="T21" s="496"/>
      <c r="U21" s="496"/>
      <c r="V21" s="496"/>
      <c r="W21" s="496"/>
      <c r="X21" s="496"/>
      <c r="Y21" s="496"/>
      <c r="Z21" s="496"/>
      <c r="AA21" s="496"/>
      <c r="AB21" s="528"/>
      <c r="AC21" s="528"/>
      <c r="AE21" s="554" t="s">
        <v>2820</v>
      </c>
      <c r="AF21" s="555" t="s">
        <v>3040</v>
      </c>
      <c r="AG21" s="556" t="s">
        <v>3297</v>
      </c>
      <c r="AH21" s="1393" t="s">
        <v>3301</v>
      </c>
      <c r="AI21" s="1393"/>
      <c r="AJ21" s="1393"/>
      <c r="AK21" s="1393"/>
      <c r="AL21" s="1393"/>
      <c r="AM21" s="1393"/>
    </row>
    <row r="22" spans="1:39" ht="14.1" customHeight="1" thickBot="1">
      <c r="A22" s="533"/>
      <c r="B22" s="533"/>
      <c r="C22" s="557" t="str">
        <f>AE21</f>
        <v>□</v>
      </c>
      <c r="D22" s="548" t="s">
        <v>3040</v>
      </c>
      <c r="E22" s="533"/>
      <c r="F22" s="533"/>
      <c r="G22" s="557" t="str">
        <f>AE22</f>
        <v>□</v>
      </c>
      <c r="H22" s="541" t="s">
        <v>3041</v>
      </c>
      <c r="I22" s="542"/>
      <c r="J22" s="548"/>
      <c r="K22" s="533"/>
      <c r="L22" s="548"/>
      <c r="M22" s="533"/>
      <c r="N22" s="548"/>
      <c r="O22" s="533"/>
      <c r="P22" s="533"/>
      <c r="Q22" s="500"/>
      <c r="R22" s="500"/>
      <c r="S22" s="500"/>
      <c r="T22" s="500"/>
      <c r="U22" s="500"/>
      <c r="V22" s="500"/>
      <c r="W22" s="500"/>
      <c r="X22" s="500"/>
      <c r="Y22" s="500"/>
      <c r="Z22" s="500"/>
      <c r="AA22" s="500"/>
      <c r="AB22" s="533"/>
      <c r="AC22" s="533"/>
      <c r="AE22" s="558" t="s">
        <v>2820</v>
      </c>
      <c r="AF22" s="559" t="s">
        <v>3041</v>
      </c>
      <c r="AG22" s="560"/>
      <c r="AH22" s="1393"/>
      <c r="AI22" s="1393"/>
      <c r="AJ22" s="1393"/>
      <c r="AK22" s="1393"/>
      <c r="AL22" s="1393"/>
      <c r="AM22" s="1393"/>
    </row>
    <row r="23" spans="1:39" ht="14.1" customHeight="1">
      <c r="A23" s="528" t="s">
        <v>4211</v>
      </c>
      <c r="B23" s="528"/>
      <c r="C23" s="528"/>
      <c r="D23" s="528"/>
      <c r="E23" s="528"/>
      <c r="F23" s="528"/>
      <c r="G23" s="528"/>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row>
    <row r="24" spans="1:39" ht="14.1" customHeight="1">
      <c r="A24" s="528"/>
      <c r="B24" s="1394" t="str">
        <f>IF('第三面-2'!A30="","",'第三面-2'!A30)</f>
        <v/>
      </c>
      <c r="C24" s="1394"/>
      <c r="D24" s="1394"/>
      <c r="E24" s="1394"/>
      <c r="F24" s="1394"/>
      <c r="G24" s="1394"/>
      <c r="H24" s="1394"/>
      <c r="I24" s="1394"/>
      <c r="J24" s="1394"/>
      <c r="K24" s="1394"/>
      <c r="L24" s="1394"/>
      <c r="M24" s="1394"/>
      <c r="N24" s="1394"/>
      <c r="O24" s="1394"/>
      <c r="P24" s="1394"/>
      <c r="Q24" s="1394"/>
      <c r="R24" s="1394"/>
      <c r="S24" s="1394"/>
      <c r="T24" s="1394"/>
      <c r="U24" s="1394"/>
      <c r="V24" s="1394"/>
      <c r="W24" s="1394"/>
      <c r="X24" s="1394"/>
      <c r="Y24" s="1394"/>
      <c r="Z24" s="1394"/>
      <c r="AA24" s="1394"/>
      <c r="AB24" s="1394"/>
      <c r="AC24" s="1394"/>
    </row>
    <row r="25" spans="1:39" ht="14.1" customHeight="1">
      <c r="A25" s="533"/>
      <c r="B25" s="1395"/>
      <c r="C25" s="1395"/>
      <c r="D25" s="1395"/>
      <c r="E25" s="1395"/>
      <c r="F25" s="1395"/>
      <c r="G25" s="1395"/>
      <c r="H25" s="1395"/>
      <c r="I25" s="1395"/>
      <c r="J25" s="1395"/>
      <c r="K25" s="1395"/>
      <c r="L25" s="1395"/>
      <c r="M25" s="1395"/>
      <c r="N25" s="1395"/>
      <c r="O25" s="1395"/>
      <c r="P25" s="1395"/>
      <c r="Q25" s="1395"/>
      <c r="R25" s="1395"/>
      <c r="S25" s="1395"/>
      <c r="T25" s="1395"/>
      <c r="U25" s="1395"/>
      <c r="V25" s="1395"/>
      <c r="W25" s="1395"/>
      <c r="X25" s="1395"/>
      <c r="Y25" s="1395"/>
      <c r="Z25" s="1395"/>
      <c r="AA25" s="1395"/>
      <c r="AB25" s="1395"/>
      <c r="AC25" s="1395"/>
    </row>
    <row r="26" spans="1:39" ht="14.1" customHeight="1">
      <c r="A26" s="528"/>
      <c r="B26" s="528"/>
      <c r="C26" s="528"/>
      <c r="D26" s="528"/>
      <c r="E26" s="1374"/>
      <c r="F26" s="1374"/>
      <c r="G26" s="1374"/>
      <c r="H26" s="1374"/>
      <c r="I26" s="1374"/>
      <c r="J26" s="1374"/>
      <c r="K26" s="1374"/>
      <c r="L26" s="1374"/>
      <c r="M26" s="1374"/>
      <c r="N26" s="1374"/>
      <c r="O26" s="1374"/>
      <c r="P26" s="1374"/>
      <c r="Q26" s="1374"/>
      <c r="R26" s="1374"/>
      <c r="S26" s="1374"/>
      <c r="T26" s="1374"/>
      <c r="U26" s="1374"/>
      <c r="V26" s="1374"/>
      <c r="W26" s="1374"/>
      <c r="X26" s="1374"/>
      <c r="Y26" s="1374"/>
      <c r="Z26" s="1374"/>
      <c r="AA26" s="1374"/>
      <c r="AB26" s="1374"/>
      <c r="AC26" s="1374"/>
    </row>
    <row r="27" spans="1:39" ht="14.1" customHeight="1">
      <c r="A27" s="528"/>
      <c r="B27" s="549"/>
      <c r="C27" s="549"/>
      <c r="D27" s="549"/>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row>
    <row r="28" spans="1:39" ht="14.1" customHeight="1">
      <c r="A28" s="528"/>
      <c r="B28" s="549"/>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row>
    <row r="29" spans="1:39" ht="14.1" customHeight="1"/>
    <row r="30" spans="1:39" ht="14.1" customHeight="1"/>
    <row r="31" spans="1:39" ht="14.1" customHeight="1"/>
    <row r="32" spans="1:39" ht="14.1" customHeight="1"/>
    <row r="33" spans="1:30" ht="14.1" customHeight="1">
      <c r="AD33" s="406"/>
    </row>
    <row r="34" spans="1:30" ht="14.1" customHeight="1">
      <c r="AD34" s="406"/>
    </row>
    <row r="35" spans="1:30" ht="14.1" customHeight="1"/>
    <row r="36" spans="1:30" ht="14.1" customHeight="1"/>
    <row r="37" spans="1:30" ht="14.1" customHeight="1"/>
    <row r="38" spans="1:30" ht="14.1" customHeight="1"/>
    <row r="39" spans="1:30" ht="14.1" customHeight="1"/>
    <row r="40" spans="1:30" ht="14.1" customHeight="1"/>
    <row r="41" spans="1:30" ht="14.1" customHeight="1"/>
    <row r="42" spans="1:30" ht="14.1" customHeight="1"/>
    <row r="43" spans="1:30" ht="14.1" customHeight="1"/>
    <row r="44" spans="1:30" ht="14.1" customHeight="1"/>
    <row r="45" spans="1:30" ht="14.1" customHeight="1"/>
    <row r="46" spans="1:30" s="478" customFormat="1" ht="17.100000000000001" customHeight="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row>
    <row r="47" spans="1:30" s="478" customFormat="1" ht="17.100000000000001" customHeight="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row>
    <row r="48" spans="1:30" ht="13.5" customHeight="1"/>
    <row r="49" spans="1:29" s="478" customFormat="1" ht="17.100000000000001" customHeight="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row>
    <row r="50" spans="1:29" s="478" customFormat="1" ht="17.100000000000001" customHeight="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row>
    <row r="51" spans="1:29" s="478" customFormat="1" ht="17.100000000000001" customHeight="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row>
    <row r="52" spans="1:29" ht="14.1" customHeight="1"/>
    <row r="53" spans="1:29" ht="14.1" customHeight="1"/>
    <row r="54" spans="1:29" ht="14.1" customHeight="1"/>
    <row r="55" spans="1:29" ht="14.1" customHeight="1"/>
    <row r="56" spans="1:29" ht="14.1" customHeight="1"/>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sheetData>
  <mergeCells count="30">
    <mergeCell ref="J1:N1"/>
    <mergeCell ref="P1:S1"/>
    <mergeCell ref="J2:M2"/>
    <mergeCell ref="P2:S2"/>
    <mergeCell ref="J3:M3"/>
    <mergeCell ref="P3:S3"/>
    <mergeCell ref="A15:L15"/>
    <mergeCell ref="Q15:AA15"/>
    <mergeCell ref="J4:M4"/>
    <mergeCell ref="P4:S4"/>
    <mergeCell ref="I5:N5"/>
    <mergeCell ref="R5:W5"/>
    <mergeCell ref="A9:H9"/>
    <mergeCell ref="I9:AC9"/>
    <mergeCell ref="B10:AC12"/>
    <mergeCell ref="A13:I13"/>
    <mergeCell ref="J13:K13"/>
    <mergeCell ref="A14:I14"/>
    <mergeCell ref="J14:K14"/>
    <mergeCell ref="H16:I16"/>
    <mergeCell ref="Q16:AB16"/>
    <mergeCell ref="H17:I17"/>
    <mergeCell ref="Q17:AB17"/>
    <mergeCell ref="H18:I18"/>
    <mergeCell ref="Q18:AB18"/>
    <mergeCell ref="AH19:AM20"/>
    <mergeCell ref="AH21:AM22"/>
    <mergeCell ref="H23:AC23"/>
    <mergeCell ref="B24:AC25"/>
    <mergeCell ref="E26:AC26"/>
  </mergeCells>
  <phoneticPr fontId="1"/>
  <dataValidations count="1">
    <dataValidation type="list" allowBlank="1" showInputMessage="1" showErrorMessage="1" sqref="AE19:AE22 KA19:KA22 TW19:TW22 ADS19:ADS22 ANO19:ANO22 AXK19:AXK22 BHG19:BHG22 BRC19:BRC22 CAY19:CAY22 CKU19:CKU22 CUQ19:CUQ22 DEM19:DEM22 DOI19:DOI22 DYE19:DYE22 EIA19:EIA22 ERW19:ERW22 FBS19:FBS22 FLO19:FLO22 FVK19:FVK22 GFG19:GFG22 GPC19:GPC22 GYY19:GYY22 HIU19:HIU22 HSQ19:HSQ22 ICM19:ICM22 IMI19:IMI22 IWE19:IWE22 JGA19:JGA22 JPW19:JPW22 JZS19:JZS22 KJO19:KJO22 KTK19:KTK22 LDG19:LDG22 LNC19:LNC22 LWY19:LWY22 MGU19:MGU22 MQQ19:MQQ22 NAM19:NAM22 NKI19:NKI22 NUE19:NUE22 OEA19:OEA22 ONW19:ONW22 OXS19:OXS22 PHO19:PHO22 PRK19:PRK22 QBG19:QBG22 QLC19:QLC22 QUY19:QUY22 REU19:REU22 ROQ19:ROQ22 RYM19:RYM22 SII19:SII22 SSE19:SSE22 TCA19:TCA22 TLW19:TLW22 TVS19:TVS22 UFO19:UFO22 UPK19:UPK22 UZG19:UZG22 VJC19:VJC22 VSY19:VSY22 WCU19:WCU22 WMQ19:WMQ22 WWM19:WWM22 AE65555:AE65558 KA65555:KA65558 TW65555:TW65558 ADS65555:ADS65558 ANO65555:ANO65558 AXK65555:AXK65558 BHG65555:BHG65558 BRC65555:BRC65558 CAY65555:CAY65558 CKU65555:CKU65558 CUQ65555:CUQ65558 DEM65555:DEM65558 DOI65555:DOI65558 DYE65555:DYE65558 EIA65555:EIA65558 ERW65555:ERW65558 FBS65555:FBS65558 FLO65555:FLO65558 FVK65555:FVK65558 GFG65555:GFG65558 GPC65555:GPC65558 GYY65555:GYY65558 HIU65555:HIU65558 HSQ65555:HSQ65558 ICM65555:ICM65558 IMI65555:IMI65558 IWE65555:IWE65558 JGA65555:JGA65558 JPW65555:JPW65558 JZS65555:JZS65558 KJO65555:KJO65558 KTK65555:KTK65558 LDG65555:LDG65558 LNC65555:LNC65558 LWY65555:LWY65558 MGU65555:MGU65558 MQQ65555:MQQ65558 NAM65555:NAM65558 NKI65555:NKI65558 NUE65555:NUE65558 OEA65555:OEA65558 ONW65555:ONW65558 OXS65555:OXS65558 PHO65555:PHO65558 PRK65555:PRK65558 QBG65555:QBG65558 QLC65555:QLC65558 QUY65555:QUY65558 REU65555:REU65558 ROQ65555:ROQ65558 RYM65555:RYM65558 SII65555:SII65558 SSE65555:SSE65558 TCA65555:TCA65558 TLW65555:TLW65558 TVS65555:TVS65558 UFO65555:UFO65558 UPK65555:UPK65558 UZG65555:UZG65558 VJC65555:VJC65558 VSY65555:VSY65558 WCU65555:WCU65558 WMQ65555:WMQ65558 WWM65555:WWM65558 AE131091:AE131094 KA131091:KA131094 TW131091:TW131094 ADS131091:ADS131094 ANO131091:ANO131094 AXK131091:AXK131094 BHG131091:BHG131094 BRC131091:BRC131094 CAY131091:CAY131094 CKU131091:CKU131094 CUQ131091:CUQ131094 DEM131091:DEM131094 DOI131091:DOI131094 DYE131091:DYE131094 EIA131091:EIA131094 ERW131091:ERW131094 FBS131091:FBS131094 FLO131091:FLO131094 FVK131091:FVK131094 GFG131091:GFG131094 GPC131091:GPC131094 GYY131091:GYY131094 HIU131091:HIU131094 HSQ131091:HSQ131094 ICM131091:ICM131094 IMI131091:IMI131094 IWE131091:IWE131094 JGA131091:JGA131094 JPW131091:JPW131094 JZS131091:JZS131094 KJO131091:KJO131094 KTK131091:KTK131094 LDG131091:LDG131094 LNC131091:LNC131094 LWY131091:LWY131094 MGU131091:MGU131094 MQQ131091:MQQ131094 NAM131091:NAM131094 NKI131091:NKI131094 NUE131091:NUE131094 OEA131091:OEA131094 ONW131091:ONW131094 OXS131091:OXS131094 PHO131091:PHO131094 PRK131091:PRK131094 QBG131091:QBG131094 QLC131091:QLC131094 QUY131091:QUY131094 REU131091:REU131094 ROQ131091:ROQ131094 RYM131091:RYM131094 SII131091:SII131094 SSE131091:SSE131094 TCA131091:TCA131094 TLW131091:TLW131094 TVS131091:TVS131094 UFO131091:UFO131094 UPK131091:UPK131094 UZG131091:UZG131094 VJC131091:VJC131094 VSY131091:VSY131094 WCU131091:WCU131094 WMQ131091:WMQ131094 WWM131091:WWM131094 AE196627:AE196630 KA196627:KA196630 TW196627:TW196630 ADS196627:ADS196630 ANO196627:ANO196630 AXK196627:AXK196630 BHG196627:BHG196630 BRC196627:BRC196630 CAY196627:CAY196630 CKU196627:CKU196630 CUQ196627:CUQ196630 DEM196627:DEM196630 DOI196627:DOI196630 DYE196627:DYE196630 EIA196627:EIA196630 ERW196627:ERW196630 FBS196627:FBS196630 FLO196627:FLO196630 FVK196627:FVK196630 GFG196627:GFG196630 GPC196627:GPC196630 GYY196627:GYY196630 HIU196627:HIU196630 HSQ196627:HSQ196630 ICM196627:ICM196630 IMI196627:IMI196630 IWE196627:IWE196630 JGA196627:JGA196630 JPW196627:JPW196630 JZS196627:JZS196630 KJO196627:KJO196630 KTK196627:KTK196630 LDG196627:LDG196630 LNC196627:LNC196630 LWY196627:LWY196630 MGU196627:MGU196630 MQQ196627:MQQ196630 NAM196627:NAM196630 NKI196627:NKI196630 NUE196627:NUE196630 OEA196627:OEA196630 ONW196627:ONW196630 OXS196627:OXS196630 PHO196627:PHO196630 PRK196627:PRK196630 QBG196627:QBG196630 QLC196627:QLC196630 QUY196627:QUY196630 REU196627:REU196630 ROQ196627:ROQ196630 RYM196627:RYM196630 SII196627:SII196630 SSE196627:SSE196630 TCA196627:TCA196630 TLW196627:TLW196630 TVS196627:TVS196630 UFO196627:UFO196630 UPK196627:UPK196630 UZG196627:UZG196630 VJC196627:VJC196630 VSY196627:VSY196630 WCU196627:WCU196630 WMQ196627:WMQ196630 WWM196627:WWM196630 AE262163:AE262166 KA262163:KA262166 TW262163:TW262166 ADS262163:ADS262166 ANO262163:ANO262166 AXK262163:AXK262166 BHG262163:BHG262166 BRC262163:BRC262166 CAY262163:CAY262166 CKU262163:CKU262166 CUQ262163:CUQ262166 DEM262163:DEM262166 DOI262163:DOI262166 DYE262163:DYE262166 EIA262163:EIA262166 ERW262163:ERW262166 FBS262163:FBS262166 FLO262163:FLO262166 FVK262163:FVK262166 GFG262163:GFG262166 GPC262163:GPC262166 GYY262163:GYY262166 HIU262163:HIU262166 HSQ262163:HSQ262166 ICM262163:ICM262166 IMI262163:IMI262166 IWE262163:IWE262166 JGA262163:JGA262166 JPW262163:JPW262166 JZS262163:JZS262166 KJO262163:KJO262166 KTK262163:KTK262166 LDG262163:LDG262166 LNC262163:LNC262166 LWY262163:LWY262166 MGU262163:MGU262166 MQQ262163:MQQ262166 NAM262163:NAM262166 NKI262163:NKI262166 NUE262163:NUE262166 OEA262163:OEA262166 ONW262163:ONW262166 OXS262163:OXS262166 PHO262163:PHO262166 PRK262163:PRK262166 QBG262163:QBG262166 QLC262163:QLC262166 QUY262163:QUY262166 REU262163:REU262166 ROQ262163:ROQ262166 RYM262163:RYM262166 SII262163:SII262166 SSE262163:SSE262166 TCA262163:TCA262166 TLW262163:TLW262166 TVS262163:TVS262166 UFO262163:UFO262166 UPK262163:UPK262166 UZG262163:UZG262166 VJC262163:VJC262166 VSY262163:VSY262166 WCU262163:WCU262166 WMQ262163:WMQ262166 WWM262163:WWM262166 AE327699:AE327702 KA327699:KA327702 TW327699:TW327702 ADS327699:ADS327702 ANO327699:ANO327702 AXK327699:AXK327702 BHG327699:BHG327702 BRC327699:BRC327702 CAY327699:CAY327702 CKU327699:CKU327702 CUQ327699:CUQ327702 DEM327699:DEM327702 DOI327699:DOI327702 DYE327699:DYE327702 EIA327699:EIA327702 ERW327699:ERW327702 FBS327699:FBS327702 FLO327699:FLO327702 FVK327699:FVK327702 GFG327699:GFG327702 GPC327699:GPC327702 GYY327699:GYY327702 HIU327699:HIU327702 HSQ327699:HSQ327702 ICM327699:ICM327702 IMI327699:IMI327702 IWE327699:IWE327702 JGA327699:JGA327702 JPW327699:JPW327702 JZS327699:JZS327702 KJO327699:KJO327702 KTK327699:KTK327702 LDG327699:LDG327702 LNC327699:LNC327702 LWY327699:LWY327702 MGU327699:MGU327702 MQQ327699:MQQ327702 NAM327699:NAM327702 NKI327699:NKI327702 NUE327699:NUE327702 OEA327699:OEA327702 ONW327699:ONW327702 OXS327699:OXS327702 PHO327699:PHO327702 PRK327699:PRK327702 QBG327699:QBG327702 QLC327699:QLC327702 QUY327699:QUY327702 REU327699:REU327702 ROQ327699:ROQ327702 RYM327699:RYM327702 SII327699:SII327702 SSE327699:SSE327702 TCA327699:TCA327702 TLW327699:TLW327702 TVS327699:TVS327702 UFO327699:UFO327702 UPK327699:UPK327702 UZG327699:UZG327702 VJC327699:VJC327702 VSY327699:VSY327702 WCU327699:WCU327702 WMQ327699:WMQ327702 WWM327699:WWM327702 AE393235:AE393238 KA393235:KA393238 TW393235:TW393238 ADS393235:ADS393238 ANO393235:ANO393238 AXK393235:AXK393238 BHG393235:BHG393238 BRC393235:BRC393238 CAY393235:CAY393238 CKU393235:CKU393238 CUQ393235:CUQ393238 DEM393235:DEM393238 DOI393235:DOI393238 DYE393235:DYE393238 EIA393235:EIA393238 ERW393235:ERW393238 FBS393235:FBS393238 FLO393235:FLO393238 FVK393235:FVK393238 GFG393235:GFG393238 GPC393235:GPC393238 GYY393235:GYY393238 HIU393235:HIU393238 HSQ393235:HSQ393238 ICM393235:ICM393238 IMI393235:IMI393238 IWE393235:IWE393238 JGA393235:JGA393238 JPW393235:JPW393238 JZS393235:JZS393238 KJO393235:KJO393238 KTK393235:KTK393238 LDG393235:LDG393238 LNC393235:LNC393238 LWY393235:LWY393238 MGU393235:MGU393238 MQQ393235:MQQ393238 NAM393235:NAM393238 NKI393235:NKI393238 NUE393235:NUE393238 OEA393235:OEA393238 ONW393235:ONW393238 OXS393235:OXS393238 PHO393235:PHO393238 PRK393235:PRK393238 QBG393235:QBG393238 QLC393235:QLC393238 QUY393235:QUY393238 REU393235:REU393238 ROQ393235:ROQ393238 RYM393235:RYM393238 SII393235:SII393238 SSE393235:SSE393238 TCA393235:TCA393238 TLW393235:TLW393238 TVS393235:TVS393238 UFO393235:UFO393238 UPK393235:UPK393238 UZG393235:UZG393238 VJC393235:VJC393238 VSY393235:VSY393238 WCU393235:WCU393238 WMQ393235:WMQ393238 WWM393235:WWM393238 AE458771:AE458774 KA458771:KA458774 TW458771:TW458774 ADS458771:ADS458774 ANO458771:ANO458774 AXK458771:AXK458774 BHG458771:BHG458774 BRC458771:BRC458774 CAY458771:CAY458774 CKU458771:CKU458774 CUQ458771:CUQ458774 DEM458771:DEM458774 DOI458771:DOI458774 DYE458771:DYE458774 EIA458771:EIA458774 ERW458771:ERW458774 FBS458771:FBS458774 FLO458771:FLO458774 FVK458771:FVK458774 GFG458771:GFG458774 GPC458771:GPC458774 GYY458771:GYY458774 HIU458771:HIU458774 HSQ458771:HSQ458774 ICM458771:ICM458774 IMI458771:IMI458774 IWE458771:IWE458774 JGA458771:JGA458774 JPW458771:JPW458774 JZS458771:JZS458774 KJO458771:KJO458774 KTK458771:KTK458774 LDG458771:LDG458774 LNC458771:LNC458774 LWY458771:LWY458774 MGU458771:MGU458774 MQQ458771:MQQ458774 NAM458771:NAM458774 NKI458771:NKI458774 NUE458771:NUE458774 OEA458771:OEA458774 ONW458771:ONW458774 OXS458771:OXS458774 PHO458771:PHO458774 PRK458771:PRK458774 QBG458771:QBG458774 QLC458771:QLC458774 QUY458771:QUY458774 REU458771:REU458774 ROQ458771:ROQ458774 RYM458771:RYM458774 SII458771:SII458774 SSE458771:SSE458774 TCA458771:TCA458774 TLW458771:TLW458774 TVS458771:TVS458774 UFO458771:UFO458774 UPK458771:UPK458774 UZG458771:UZG458774 VJC458771:VJC458774 VSY458771:VSY458774 WCU458771:WCU458774 WMQ458771:WMQ458774 WWM458771:WWM458774 AE524307:AE524310 KA524307:KA524310 TW524307:TW524310 ADS524307:ADS524310 ANO524307:ANO524310 AXK524307:AXK524310 BHG524307:BHG524310 BRC524307:BRC524310 CAY524307:CAY524310 CKU524307:CKU524310 CUQ524307:CUQ524310 DEM524307:DEM524310 DOI524307:DOI524310 DYE524307:DYE524310 EIA524307:EIA524310 ERW524307:ERW524310 FBS524307:FBS524310 FLO524307:FLO524310 FVK524307:FVK524310 GFG524307:GFG524310 GPC524307:GPC524310 GYY524307:GYY524310 HIU524307:HIU524310 HSQ524307:HSQ524310 ICM524307:ICM524310 IMI524307:IMI524310 IWE524307:IWE524310 JGA524307:JGA524310 JPW524307:JPW524310 JZS524307:JZS524310 KJO524307:KJO524310 KTK524307:KTK524310 LDG524307:LDG524310 LNC524307:LNC524310 LWY524307:LWY524310 MGU524307:MGU524310 MQQ524307:MQQ524310 NAM524307:NAM524310 NKI524307:NKI524310 NUE524307:NUE524310 OEA524307:OEA524310 ONW524307:ONW524310 OXS524307:OXS524310 PHO524307:PHO524310 PRK524307:PRK524310 QBG524307:QBG524310 QLC524307:QLC524310 QUY524307:QUY524310 REU524307:REU524310 ROQ524307:ROQ524310 RYM524307:RYM524310 SII524307:SII524310 SSE524307:SSE524310 TCA524307:TCA524310 TLW524307:TLW524310 TVS524307:TVS524310 UFO524307:UFO524310 UPK524307:UPK524310 UZG524307:UZG524310 VJC524307:VJC524310 VSY524307:VSY524310 WCU524307:WCU524310 WMQ524307:WMQ524310 WWM524307:WWM524310 AE589843:AE589846 KA589843:KA589846 TW589843:TW589846 ADS589843:ADS589846 ANO589843:ANO589846 AXK589843:AXK589846 BHG589843:BHG589846 BRC589843:BRC589846 CAY589843:CAY589846 CKU589843:CKU589846 CUQ589843:CUQ589846 DEM589843:DEM589846 DOI589843:DOI589846 DYE589843:DYE589846 EIA589843:EIA589846 ERW589843:ERW589846 FBS589843:FBS589846 FLO589843:FLO589846 FVK589843:FVK589846 GFG589843:GFG589846 GPC589843:GPC589846 GYY589843:GYY589846 HIU589843:HIU589846 HSQ589843:HSQ589846 ICM589843:ICM589846 IMI589843:IMI589846 IWE589843:IWE589846 JGA589843:JGA589846 JPW589843:JPW589846 JZS589843:JZS589846 KJO589843:KJO589846 KTK589843:KTK589846 LDG589843:LDG589846 LNC589843:LNC589846 LWY589843:LWY589846 MGU589843:MGU589846 MQQ589843:MQQ589846 NAM589843:NAM589846 NKI589843:NKI589846 NUE589843:NUE589846 OEA589843:OEA589846 ONW589843:ONW589846 OXS589843:OXS589846 PHO589843:PHO589846 PRK589843:PRK589846 QBG589843:QBG589846 QLC589843:QLC589846 QUY589843:QUY589846 REU589843:REU589846 ROQ589843:ROQ589846 RYM589843:RYM589846 SII589843:SII589846 SSE589843:SSE589846 TCA589843:TCA589846 TLW589843:TLW589846 TVS589843:TVS589846 UFO589843:UFO589846 UPK589843:UPK589846 UZG589843:UZG589846 VJC589843:VJC589846 VSY589843:VSY589846 WCU589843:WCU589846 WMQ589843:WMQ589846 WWM589843:WWM589846 AE655379:AE655382 KA655379:KA655382 TW655379:TW655382 ADS655379:ADS655382 ANO655379:ANO655382 AXK655379:AXK655382 BHG655379:BHG655382 BRC655379:BRC655382 CAY655379:CAY655382 CKU655379:CKU655382 CUQ655379:CUQ655382 DEM655379:DEM655382 DOI655379:DOI655382 DYE655379:DYE655382 EIA655379:EIA655382 ERW655379:ERW655382 FBS655379:FBS655382 FLO655379:FLO655382 FVK655379:FVK655382 GFG655379:GFG655382 GPC655379:GPC655382 GYY655379:GYY655382 HIU655379:HIU655382 HSQ655379:HSQ655382 ICM655379:ICM655382 IMI655379:IMI655382 IWE655379:IWE655382 JGA655379:JGA655382 JPW655379:JPW655382 JZS655379:JZS655382 KJO655379:KJO655382 KTK655379:KTK655382 LDG655379:LDG655382 LNC655379:LNC655382 LWY655379:LWY655382 MGU655379:MGU655382 MQQ655379:MQQ655382 NAM655379:NAM655382 NKI655379:NKI655382 NUE655379:NUE655382 OEA655379:OEA655382 ONW655379:ONW655382 OXS655379:OXS655382 PHO655379:PHO655382 PRK655379:PRK655382 QBG655379:QBG655382 QLC655379:QLC655382 QUY655379:QUY655382 REU655379:REU655382 ROQ655379:ROQ655382 RYM655379:RYM655382 SII655379:SII655382 SSE655379:SSE655382 TCA655379:TCA655382 TLW655379:TLW655382 TVS655379:TVS655382 UFO655379:UFO655382 UPK655379:UPK655382 UZG655379:UZG655382 VJC655379:VJC655382 VSY655379:VSY655382 WCU655379:WCU655382 WMQ655379:WMQ655382 WWM655379:WWM655382 AE720915:AE720918 KA720915:KA720918 TW720915:TW720918 ADS720915:ADS720918 ANO720915:ANO720918 AXK720915:AXK720918 BHG720915:BHG720918 BRC720915:BRC720918 CAY720915:CAY720918 CKU720915:CKU720918 CUQ720915:CUQ720918 DEM720915:DEM720918 DOI720915:DOI720918 DYE720915:DYE720918 EIA720915:EIA720918 ERW720915:ERW720918 FBS720915:FBS720918 FLO720915:FLO720918 FVK720915:FVK720918 GFG720915:GFG720918 GPC720915:GPC720918 GYY720915:GYY720918 HIU720915:HIU720918 HSQ720915:HSQ720918 ICM720915:ICM720918 IMI720915:IMI720918 IWE720915:IWE720918 JGA720915:JGA720918 JPW720915:JPW720918 JZS720915:JZS720918 KJO720915:KJO720918 KTK720915:KTK720918 LDG720915:LDG720918 LNC720915:LNC720918 LWY720915:LWY720918 MGU720915:MGU720918 MQQ720915:MQQ720918 NAM720915:NAM720918 NKI720915:NKI720918 NUE720915:NUE720918 OEA720915:OEA720918 ONW720915:ONW720918 OXS720915:OXS720918 PHO720915:PHO720918 PRK720915:PRK720918 QBG720915:QBG720918 QLC720915:QLC720918 QUY720915:QUY720918 REU720915:REU720918 ROQ720915:ROQ720918 RYM720915:RYM720918 SII720915:SII720918 SSE720915:SSE720918 TCA720915:TCA720918 TLW720915:TLW720918 TVS720915:TVS720918 UFO720915:UFO720918 UPK720915:UPK720918 UZG720915:UZG720918 VJC720915:VJC720918 VSY720915:VSY720918 WCU720915:WCU720918 WMQ720915:WMQ720918 WWM720915:WWM720918 AE786451:AE786454 KA786451:KA786454 TW786451:TW786454 ADS786451:ADS786454 ANO786451:ANO786454 AXK786451:AXK786454 BHG786451:BHG786454 BRC786451:BRC786454 CAY786451:CAY786454 CKU786451:CKU786454 CUQ786451:CUQ786454 DEM786451:DEM786454 DOI786451:DOI786454 DYE786451:DYE786454 EIA786451:EIA786454 ERW786451:ERW786454 FBS786451:FBS786454 FLO786451:FLO786454 FVK786451:FVK786454 GFG786451:GFG786454 GPC786451:GPC786454 GYY786451:GYY786454 HIU786451:HIU786454 HSQ786451:HSQ786454 ICM786451:ICM786454 IMI786451:IMI786454 IWE786451:IWE786454 JGA786451:JGA786454 JPW786451:JPW786454 JZS786451:JZS786454 KJO786451:KJO786454 KTK786451:KTK786454 LDG786451:LDG786454 LNC786451:LNC786454 LWY786451:LWY786454 MGU786451:MGU786454 MQQ786451:MQQ786454 NAM786451:NAM786454 NKI786451:NKI786454 NUE786451:NUE786454 OEA786451:OEA786454 ONW786451:ONW786454 OXS786451:OXS786454 PHO786451:PHO786454 PRK786451:PRK786454 QBG786451:QBG786454 QLC786451:QLC786454 QUY786451:QUY786454 REU786451:REU786454 ROQ786451:ROQ786454 RYM786451:RYM786454 SII786451:SII786454 SSE786451:SSE786454 TCA786451:TCA786454 TLW786451:TLW786454 TVS786451:TVS786454 UFO786451:UFO786454 UPK786451:UPK786454 UZG786451:UZG786454 VJC786451:VJC786454 VSY786451:VSY786454 WCU786451:WCU786454 WMQ786451:WMQ786454 WWM786451:WWM786454 AE851987:AE851990 KA851987:KA851990 TW851987:TW851990 ADS851987:ADS851990 ANO851987:ANO851990 AXK851987:AXK851990 BHG851987:BHG851990 BRC851987:BRC851990 CAY851987:CAY851990 CKU851987:CKU851990 CUQ851987:CUQ851990 DEM851987:DEM851990 DOI851987:DOI851990 DYE851987:DYE851990 EIA851987:EIA851990 ERW851987:ERW851990 FBS851987:FBS851990 FLO851987:FLO851990 FVK851987:FVK851990 GFG851987:GFG851990 GPC851987:GPC851990 GYY851987:GYY851990 HIU851987:HIU851990 HSQ851987:HSQ851990 ICM851987:ICM851990 IMI851987:IMI851990 IWE851987:IWE851990 JGA851987:JGA851990 JPW851987:JPW851990 JZS851987:JZS851990 KJO851987:KJO851990 KTK851987:KTK851990 LDG851987:LDG851990 LNC851987:LNC851990 LWY851987:LWY851990 MGU851987:MGU851990 MQQ851987:MQQ851990 NAM851987:NAM851990 NKI851987:NKI851990 NUE851987:NUE851990 OEA851987:OEA851990 ONW851987:ONW851990 OXS851987:OXS851990 PHO851987:PHO851990 PRK851987:PRK851990 QBG851987:QBG851990 QLC851987:QLC851990 QUY851987:QUY851990 REU851987:REU851990 ROQ851987:ROQ851990 RYM851987:RYM851990 SII851987:SII851990 SSE851987:SSE851990 TCA851987:TCA851990 TLW851987:TLW851990 TVS851987:TVS851990 UFO851987:UFO851990 UPK851987:UPK851990 UZG851987:UZG851990 VJC851987:VJC851990 VSY851987:VSY851990 WCU851987:WCU851990 WMQ851987:WMQ851990 WWM851987:WWM851990 AE917523:AE917526 KA917523:KA917526 TW917523:TW917526 ADS917523:ADS917526 ANO917523:ANO917526 AXK917523:AXK917526 BHG917523:BHG917526 BRC917523:BRC917526 CAY917523:CAY917526 CKU917523:CKU917526 CUQ917523:CUQ917526 DEM917523:DEM917526 DOI917523:DOI917526 DYE917523:DYE917526 EIA917523:EIA917526 ERW917523:ERW917526 FBS917523:FBS917526 FLO917523:FLO917526 FVK917523:FVK917526 GFG917523:GFG917526 GPC917523:GPC917526 GYY917523:GYY917526 HIU917523:HIU917526 HSQ917523:HSQ917526 ICM917523:ICM917526 IMI917523:IMI917526 IWE917523:IWE917526 JGA917523:JGA917526 JPW917523:JPW917526 JZS917523:JZS917526 KJO917523:KJO917526 KTK917523:KTK917526 LDG917523:LDG917526 LNC917523:LNC917526 LWY917523:LWY917526 MGU917523:MGU917526 MQQ917523:MQQ917526 NAM917523:NAM917526 NKI917523:NKI917526 NUE917523:NUE917526 OEA917523:OEA917526 ONW917523:ONW917526 OXS917523:OXS917526 PHO917523:PHO917526 PRK917523:PRK917526 QBG917523:QBG917526 QLC917523:QLC917526 QUY917523:QUY917526 REU917523:REU917526 ROQ917523:ROQ917526 RYM917523:RYM917526 SII917523:SII917526 SSE917523:SSE917526 TCA917523:TCA917526 TLW917523:TLW917526 TVS917523:TVS917526 UFO917523:UFO917526 UPK917523:UPK917526 UZG917523:UZG917526 VJC917523:VJC917526 VSY917523:VSY917526 WCU917523:WCU917526 WMQ917523:WMQ917526 WWM917523:WWM917526 AE983059:AE983062 KA983059:KA983062 TW983059:TW983062 ADS983059:ADS983062 ANO983059:ANO983062 AXK983059:AXK983062 BHG983059:BHG983062 BRC983059:BRC983062 CAY983059:CAY983062 CKU983059:CKU983062 CUQ983059:CUQ983062 DEM983059:DEM983062 DOI983059:DOI983062 DYE983059:DYE983062 EIA983059:EIA983062 ERW983059:ERW983062 FBS983059:FBS983062 FLO983059:FLO983062 FVK983059:FVK983062 GFG983059:GFG983062 GPC983059:GPC983062 GYY983059:GYY983062 HIU983059:HIU983062 HSQ983059:HSQ983062 ICM983059:ICM983062 IMI983059:IMI983062 IWE983059:IWE983062 JGA983059:JGA983062 JPW983059:JPW983062 JZS983059:JZS983062 KJO983059:KJO983062 KTK983059:KTK983062 LDG983059:LDG983062 LNC983059:LNC983062 LWY983059:LWY983062 MGU983059:MGU983062 MQQ983059:MQQ983062 NAM983059:NAM983062 NKI983059:NKI983062 NUE983059:NUE983062 OEA983059:OEA983062 ONW983059:ONW983062 OXS983059:OXS983062 PHO983059:PHO983062 PRK983059:PRK983062 QBG983059:QBG983062 QLC983059:QLC983062 QUY983059:QUY983062 REU983059:REU983062 ROQ983059:ROQ983062 RYM983059:RYM983062 SII983059:SII983062 SSE983059:SSE983062 TCA983059:TCA983062 TLW983059:TLW983062 TVS983059:TVS983062 UFO983059:UFO983062 UPK983059:UPK983062 UZG983059:UZG983062 VJC983059:VJC983062 VSY983059:VSY983062 WCU983059:WCU983062 WMQ983059:WMQ983062 WWM983059:WWM983062"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08" customWidth="1"/>
    <col min="30" max="256" width="9" style="508"/>
    <col min="257" max="285" width="3" style="508" customWidth="1"/>
    <col min="286" max="512" width="9" style="508"/>
    <col min="513" max="541" width="3" style="508" customWidth="1"/>
    <col min="542" max="768" width="9" style="508"/>
    <col min="769" max="797" width="3" style="508" customWidth="1"/>
    <col min="798" max="1024" width="9" style="508"/>
    <col min="1025" max="1053" width="3" style="508" customWidth="1"/>
    <col min="1054" max="1280" width="9" style="508"/>
    <col min="1281" max="1309" width="3" style="508" customWidth="1"/>
    <col min="1310" max="1536" width="9" style="508"/>
    <col min="1537" max="1565" width="3" style="508" customWidth="1"/>
    <col min="1566" max="1792" width="9" style="508"/>
    <col min="1793" max="1821" width="3" style="508" customWidth="1"/>
    <col min="1822" max="2048" width="9" style="508"/>
    <col min="2049" max="2077" width="3" style="508" customWidth="1"/>
    <col min="2078" max="2304" width="9" style="508"/>
    <col min="2305" max="2333" width="3" style="508" customWidth="1"/>
    <col min="2334" max="2560" width="9" style="508"/>
    <col min="2561" max="2589" width="3" style="508" customWidth="1"/>
    <col min="2590" max="2816" width="9" style="508"/>
    <col min="2817" max="2845" width="3" style="508" customWidth="1"/>
    <col min="2846" max="3072" width="9" style="508"/>
    <col min="3073" max="3101" width="3" style="508" customWidth="1"/>
    <col min="3102" max="3328" width="9" style="508"/>
    <col min="3329" max="3357" width="3" style="508" customWidth="1"/>
    <col min="3358" max="3584" width="9" style="508"/>
    <col min="3585" max="3613" width="3" style="508" customWidth="1"/>
    <col min="3614" max="3840" width="9" style="508"/>
    <col min="3841" max="3869" width="3" style="508" customWidth="1"/>
    <col min="3870" max="4096" width="9" style="508"/>
    <col min="4097" max="4125" width="3" style="508" customWidth="1"/>
    <col min="4126" max="4352" width="9" style="508"/>
    <col min="4353" max="4381" width="3" style="508" customWidth="1"/>
    <col min="4382" max="4608" width="9" style="508"/>
    <col min="4609" max="4637" width="3" style="508" customWidth="1"/>
    <col min="4638" max="4864" width="9" style="508"/>
    <col min="4865" max="4893" width="3" style="508" customWidth="1"/>
    <col min="4894" max="5120" width="9" style="508"/>
    <col min="5121" max="5149" width="3" style="508" customWidth="1"/>
    <col min="5150" max="5376" width="9" style="508"/>
    <col min="5377" max="5405" width="3" style="508" customWidth="1"/>
    <col min="5406" max="5632" width="9" style="508"/>
    <col min="5633" max="5661" width="3" style="508" customWidth="1"/>
    <col min="5662" max="5888" width="9" style="508"/>
    <col min="5889" max="5917" width="3" style="508" customWidth="1"/>
    <col min="5918" max="6144" width="9" style="508"/>
    <col min="6145" max="6173" width="3" style="508" customWidth="1"/>
    <col min="6174" max="6400" width="9" style="508"/>
    <col min="6401" max="6429" width="3" style="508" customWidth="1"/>
    <col min="6430" max="6656" width="9" style="508"/>
    <col min="6657" max="6685" width="3" style="508" customWidth="1"/>
    <col min="6686" max="6912" width="9" style="508"/>
    <col min="6913" max="6941" width="3" style="508" customWidth="1"/>
    <col min="6942" max="7168" width="9" style="508"/>
    <col min="7169" max="7197" width="3" style="508" customWidth="1"/>
    <col min="7198" max="7424" width="9" style="508"/>
    <col min="7425" max="7453" width="3" style="508" customWidth="1"/>
    <col min="7454" max="7680" width="9" style="508"/>
    <col min="7681" max="7709" width="3" style="508" customWidth="1"/>
    <col min="7710" max="7936" width="9" style="508"/>
    <col min="7937" max="7965" width="3" style="508" customWidth="1"/>
    <col min="7966" max="8192" width="9" style="508"/>
    <col min="8193" max="8221" width="3" style="508" customWidth="1"/>
    <col min="8222" max="8448" width="9" style="508"/>
    <col min="8449" max="8477" width="3" style="508" customWidth="1"/>
    <col min="8478" max="8704" width="9" style="508"/>
    <col min="8705" max="8733" width="3" style="508" customWidth="1"/>
    <col min="8734" max="8960" width="9" style="508"/>
    <col min="8961" max="8989" width="3" style="508" customWidth="1"/>
    <col min="8990" max="9216" width="9" style="508"/>
    <col min="9217" max="9245" width="3" style="508" customWidth="1"/>
    <col min="9246" max="9472" width="9" style="508"/>
    <col min="9473" max="9501" width="3" style="508" customWidth="1"/>
    <col min="9502" max="9728" width="9" style="508"/>
    <col min="9729" max="9757" width="3" style="508" customWidth="1"/>
    <col min="9758" max="9984" width="9" style="508"/>
    <col min="9985" max="10013" width="3" style="508" customWidth="1"/>
    <col min="10014" max="10240" width="9" style="508"/>
    <col min="10241" max="10269" width="3" style="508" customWidth="1"/>
    <col min="10270" max="10496" width="9" style="508"/>
    <col min="10497" max="10525" width="3" style="508" customWidth="1"/>
    <col min="10526" max="10752" width="9" style="508"/>
    <col min="10753" max="10781" width="3" style="508" customWidth="1"/>
    <col min="10782" max="11008" width="9" style="508"/>
    <col min="11009" max="11037" width="3" style="508" customWidth="1"/>
    <col min="11038" max="11264" width="9" style="508"/>
    <col min="11265" max="11293" width="3" style="508" customWidth="1"/>
    <col min="11294" max="11520" width="9" style="508"/>
    <col min="11521" max="11549" width="3" style="508" customWidth="1"/>
    <col min="11550" max="11776" width="9" style="508"/>
    <col min="11777" max="11805" width="3" style="508" customWidth="1"/>
    <col min="11806" max="12032" width="9" style="508"/>
    <col min="12033" max="12061" width="3" style="508" customWidth="1"/>
    <col min="12062" max="12288" width="9" style="508"/>
    <col min="12289" max="12317" width="3" style="508" customWidth="1"/>
    <col min="12318" max="12544" width="9" style="508"/>
    <col min="12545" max="12573" width="3" style="508" customWidth="1"/>
    <col min="12574" max="12800" width="9" style="508"/>
    <col min="12801" max="12829" width="3" style="508" customWidth="1"/>
    <col min="12830" max="13056" width="9" style="508"/>
    <col min="13057" max="13085" width="3" style="508" customWidth="1"/>
    <col min="13086" max="13312" width="9" style="508"/>
    <col min="13313" max="13341" width="3" style="508" customWidth="1"/>
    <col min="13342" max="13568" width="9" style="508"/>
    <col min="13569" max="13597" width="3" style="508" customWidth="1"/>
    <col min="13598" max="13824" width="9" style="508"/>
    <col min="13825" max="13853" width="3" style="508" customWidth="1"/>
    <col min="13854" max="14080" width="9" style="508"/>
    <col min="14081" max="14109" width="3" style="508" customWidth="1"/>
    <col min="14110" max="14336" width="9" style="508"/>
    <col min="14337" max="14365" width="3" style="508" customWidth="1"/>
    <col min="14366" max="14592" width="9" style="508"/>
    <col min="14593" max="14621" width="3" style="508" customWidth="1"/>
    <col min="14622" max="14848" width="9" style="508"/>
    <col min="14849" max="14877" width="3" style="508" customWidth="1"/>
    <col min="14878" max="15104" width="9" style="508"/>
    <col min="15105" max="15133" width="3" style="508" customWidth="1"/>
    <col min="15134" max="15360" width="9" style="508"/>
    <col min="15361" max="15389" width="3" style="508" customWidth="1"/>
    <col min="15390" max="15616" width="9" style="508"/>
    <col min="15617" max="15645" width="3" style="508" customWidth="1"/>
    <col min="15646" max="15872" width="9" style="508"/>
    <col min="15873" max="15901" width="3" style="508" customWidth="1"/>
    <col min="15902" max="16128" width="9" style="508"/>
    <col min="16129" max="16157" width="3" style="508" customWidth="1"/>
    <col min="16158" max="16384" width="9" style="508"/>
  </cols>
  <sheetData>
    <row r="1" spans="1:29" ht="18" customHeight="1">
      <c r="A1" s="1408" t="s">
        <v>3302</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row>
    <row r="2" spans="1:29">
      <c r="A2" s="505"/>
    </row>
    <row r="3" spans="1:29">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row>
    <row r="4" spans="1:29" ht="18" customHeight="1">
      <c r="A4" s="1409" t="s">
        <v>3303</v>
      </c>
      <c r="B4" s="1410"/>
      <c r="C4" s="1410"/>
      <c r="D4" s="1410"/>
      <c r="E4" s="1410"/>
      <c r="F4" s="1410"/>
      <c r="G4" s="1410"/>
      <c r="H4" s="1410"/>
      <c r="I4" s="1410"/>
    </row>
    <row r="5" spans="1:29" ht="295.5" customHeight="1">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row>
    <row r="6" spans="1:29" ht="18" customHeight="1">
      <c r="A6" s="1409" t="s">
        <v>3304</v>
      </c>
      <c r="B6" s="1410"/>
      <c r="C6" s="1410"/>
      <c r="D6" s="1410"/>
      <c r="E6" s="1410"/>
      <c r="F6" s="1410"/>
      <c r="G6" s="1410"/>
      <c r="H6" s="1410"/>
      <c r="I6" s="1410"/>
    </row>
    <row r="7" spans="1:29" ht="331.5" customHeight="1">
      <c r="A7" s="1412"/>
      <c r="B7" s="1412"/>
      <c r="C7" s="1412"/>
      <c r="D7" s="1412"/>
      <c r="E7" s="1412"/>
      <c r="F7" s="1412"/>
      <c r="G7" s="1412"/>
      <c r="H7" s="1412"/>
      <c r="I7" s="1412"/>
      <c r="J7" s="1412"/>
      <c r="K7" s="1412"/>
      <c r="L7" s="1412"/>
      <c r="M7" s="1412"/>
      <c r="N7" s="1412"/>
      <c r="O7" s="1412"/>
      <c r="P7" s="1412"/>
      <c r="Q7" s="1412"/>
      <c r="R7" s="1412"/>
      <c r="S7" s="1412"/>
      <c r="T7" s="1412"/>
      <c r="U7" s="1412"/>
      <c r="V7" s="1412"/>
      <c r="W7" s="1412"/>
      <c r="X7" s="1412"/>
      <c r="Y7" s="1412"/>
      <c r="Z7" s="1412"/>
      <c r="AA7" s="1412"/>
      <c r="AB7" s="1412"/>
      <c r="AC7" s="1412"/>
    </row>
    <row r="8" spans="1:29" ht="187.5" customHeight="1">
      <c r="A8" s="1413" t="s">
        <v>4155</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row>
    <row r="9" spans="1:29" ht="18" customHeight="1">
      <c r="A9" s="1407"/>
      <c r="B9" s="1407"/>
      <c r="C9" s="1407"/>
      <c r="D9" s="1407"/>
      <c r="E9" s="1407"/>
      <c r="F9" s="1407"/>
      <c r="G9" s="1407"/>
      <c r="H9" s="1407"/>
      <c r="I9" s="1407"/>
    </row>
    <row r="10" spans="1:29" ht="18" customHeight="1">
      <c r="A10" s="1407"/>
      <c r="B10" s="1407"/>
      <c r="C10" s="1407"/>
      <c r="D10" s="1407"/>
      <c r="E10" s="1407"/>
      <c r="F10" s="1407"/>
      <c r="G10" s="1407"/>
      <c r="H10" s="1407"/>
      <c r="I10" s="1407"/>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29" ht="15" customHeight="1">
      <c r="A1" s="1358"/>
      <c r="B1" s="1358"/>
      <c r="C1" s="1359"/>
      <c r="D1" s="1359"/>
      <c r="E1" s="1359"/>
      <c r="F1" s="1359"/>
      <c r="G1" s="1359"/>
      <c r="H1" s="1359"/>
      <c r="I1" s="1359"/>
      <c r="J1" s="1359"/>
      <c r="K1" s="1359"/>
      <c r="L1" s="1359"/>
      <c r="M1" s="1359"/>
      <c r="N1" s="1359"/>
      <c r="O1" s="1359"/>
      <c r="P1" s="1359"/>
      <c r="Q1" s="1359"/>
      <c r="R1" s="1359"/>
      <c r="S1" s="478"/>
      <c r="T1" s="478"/>
      <c r="U1" s="478"/>
      <c r="V1" s="478"/>
      <c r="W1" s="478"/>
      <c r="X1" s="1343" t="s">
        <v>3305</v>
      </c>
      <c r="Y1" s="1343"/>
      <c r="Z1" s="1343"/>
      <c r="AA1" s="1343"/>
      <c r="AB1" s="1343"/>
      <c r="AC1" s="1343"/>
    </row>
    <row r="2" spans="1:29" ht="15" customHeight="1">
      <c r="A2" s="562" t="s">
        <v>2732</v>
      </c>
      <c r="B2" s="562"/>
      <c r="C2" s="562"/>
      <c r="D2" s="562"/>
      <c r="E2" s="562"/>
      <c r="F2" s="562"/>
      <c r="G2" s="562"/>
      <c r="H2" s="1360"/>
      <c r="I2" s="1360"/>
      <c r="J2" s="1360"/>
      <c r="K2" s="1360"/>
      <c r="L2" s="1360"/>
      <c r="M2" s="1360"/>
      <c r="N2" s="1360"/>
      <c r="O2" s="1360"/>
      <c r="P2" s="1360"/>
      <c r="Q2" s="1360"/>
      <c r="R2" s="1360"/>
      <c r="S2" s="1360"/>
      <c r="T2" s="1360"/>
      <c r="U2" s="1360"/>
      <c r="V2" s="1360"/>
      <c r="W2" s="1360"/>
      <c r="X2" s="1360"/>
      <c r="Y2" s="1360"/>
      <c r="Z2" s="1360"/>
      <c r="AA2" s="1360"/>
      <c r="AB2" s="1360"/>
      <c r="AC2" s="1360"/>
    </row>
    <row r="3" spans="1:29" ht="15" customHeight="1">
      <c r="A3" s="508"/>
      <c r="B3" s="508" t="s">
        <v>2733</v>
      </c>
      <c r="C3" s="508"/>
      <c r="D3" s="508"/>
      <c r="E3" s="508"/>
      <c r="F3" s="508"/>
      <c r="G3" s="508"/>
      <c r="H3" s="1316" t="str">
        <f>IF('第二面（主）'!K4="","",'第二面（主）'!K4)</f>
        <v/>
      </c>
      <c r="I3" s="1316"/>
      <c r="J3" s="1316"/>
      <c r="K3" s="1316"/>
      <c r="L3" s="1316"/>
      <c r="M3" s="1316"/>
      <c r="N3" s="1316"/>
      <c r="O3" s="1316"/>
      <c r="P3" s="1316"/>
      <c r="Q3" s="1316"/>
      <c r="R3" s="1316"/>
      <c r="S3" s="1316"/>
      <c r="T3" s="1316"/>
      <c r="U3" s="1316"/>
      <c r="V3" s="1316"/>
      <c r="W3" s="1316"/>
      <c r="X3" s="1316"/>
      <c r="Y3" s="1316"/>
      <c r="Z3" s="1316"/>
      <c r="AA3" s="1316"/>
      <c r="AB3" s="1316"/>
      <c r="AC3" s="1316"/>
    </row>
    <row r="4" spans="1:29" ht="15" customHeight="1">
      <c r="A4" s="508"/>
      <c r="B4" s="508" t="s">
        <v>2734</v>
      </c>
      <c r="C4" s="508"/>
      <c r="D4" s="508"/>
      <c r="E4" s="508"/>
      <c r="F4" s="508"/>
      <c r="G4" s="508"/>
      <c r="H4" s="1316" t="str">
        <f>IF('第二面（主）'!K5="","",'第二面（主）'!K5)</f>
        <v/>
      </c>
      <c r="I4" s="1316"/>
      <c r="J4" s="1316"/>
      <c r="K4" s="1316"/>
      <c r="L4" s="1316"/>
      <c r="M4" s="1316"/>
      <c r="N4" s="1316"/>
      <c r="O4" s="1316"/>
      <c r="P4" s="1316"/>
      <c r="Q4" s="1316"/>
      <c r="R4" s="1316"/>
      <c r="S4" s="1316"/>
      <c r="T4" s="1316"/>
      <c r="U4" s="1316"/>
      <c r="V4" s="1316"/>
      <c r="W4" s="1316"/>
      <c r="X4" s="1316"/>
      <c r="Y4" s="1316"/>
      <c r="Z4" s="1316"/>
      <c r="AA4" s="1316"/>
      <c r="AB4" s="1316"/>
      <c r="AC4" s="1316"/>
    </row>
    <row r="5" spans="1:29" ht="15" customHeight="1">
      <c r="A5" s="508"/>
      <c r="B5" s="508" t="s">
        <v>2735</v>
      </c>
      <c r="C5" s="508"/>
      <c r="D5" s="508"/>
      <c r="E5" s="508"/>
      <c r="F5" s="508"/>
      <c r="G5" s="508"/>
      <c r="H5" s="487"/>
      <c r="I5" s="1315" t="str">
        <f>IF('第二面（主）'!K6="","",'第二面（主）'!K6)</f>
        <v/>
      </c>
      <c r="J5" s="1323"/>
      <c r="K5" s="1323"/>
      <c r="L5" s="488"/>
      <c r="M5" s="488"/>
      <c r="N5" s="488"/>
      <c r="O5" s="487"/>
      <c r="P5" s="487"/>
      <c r="Q5" s="487"/>
      <c r="R5" s="487"/>
      <c r="S5" s="487"/>
      <c r="T5" s="487"/>
      <c r="U5" s="487"/>
      <c r="V5" s="487"/>
      <c r="W5" s="487"/>
      <c r="X5" s="487"/>
      <c r="Y5" s="487"/>
      <c r="Z5" s="487"/>
      <c r="AA5" s="487"/>
      <c r="AB5" s="487"/>
      <c r="AC5" s="487"/>
    </row>
    <row r="6" spans="1:29" ht="15" customHeight="1">
      <c r="A6" s="508"/>
      <c r="B6" s="508" t="s">
        <v>2736</v>
      </c>
      <c r="C6" s="508"/>
      <c r="D6" s="508"/>
      <c r="E6" s="508"/>
      <c r="F6" s="508"/>
      <c r="G6" s="508"/>
      <c r="H6" s="1316" t="str">
        <f>IF('第二面（主）'!K7="","",'第二面（主）'!K7)</f>
        <v/>
      </c>
      <c r="I6" s="1316"/>
      <c r="J6" s="1316"/>
      <c r="K6" s="1316"/>
      <c r="L6" s="1316"/>
      <c r="M6" s="1316"/>
      <c r="N6" s="1316"/>
      <c r="O6" s="1316"/>
      <c r="P6" s="1316"/>
      <c r="Q6" s="1316"/>
      <c r="R6" s="1316"/>
      <c r="S6" s="1316"/>
      <c r="T6" s="1316"/>
      <c r="U6" s="1316"/>
      <c r="V6" s="1316"/>
      <c r="W6" s="1316"/>
      <c r="X6" s="1316"/>
      <c r="Y6" s="1316"/>
      <c r="Z6" s="1316"/>
      <c r="AA6" s="1316"/>
      <c r="AB6" s="1316"/>
      <c r="AC6" s="1316"/>
    </row>
    <row r="7" spans="1:29" ht="15" customHeight="1">
      <c r="A7" s="561"/>
      <c r="B7" s="561"/>
      <c r="C7" s="561"/>
      <c r="D7" s="561"/>
      <c r="E7" s="561"/>
      <c r="F7" s="561"/>
      <c r="G7" s="561"/>
      <c r="H7" s="1414"/>
      <c r="I7" s="1414"/>
      <c r="J7" s="1414"/>
      <c r="K7" s="1414"/>
      <c r="L7" s="1414"/>
      <c r="M7" s="498"/>
      <c r="N7" s="498"/>
      <c r="O7" s="498"/>
      <c r="P7" s="498"/>
      <c r="Q7" s="498"/>
      <c r="R7" s="498"/>
      <c r="S7" s="532"/>
      <c r="T7" s="532"/>
      <c r="U7" s="532"/>
      <c r="V7" s="532"/>
      <c r="W7" s="532"/>
      <c r="X7" s="532"/>
      <c r="Y7" s="532"/>
      <c r="Z7" s="532"/>
      <c r="AA7" s="532"/>
      <c r="AB7" s="532"/>
      <c r="AC7" s="532"/>
    </row>
    <row r="8" spans="1:29" ht="15" customHeight="1">
      <c r="A8" s="508"/>
      <c r="B8" s="508" t="s">
        <v>2733</v>
      </c>
      <c r="C8" s="508"/>
      <c r="D8" s="508"/>
      <c r="E8" s="508"/>
      <c r="F8" s="508"/>
      <c r="G8" s="508"/>
      <c r="H8" s="1316" t="str">
        <f>IF('第二面（主）'!K11="","",'第二面（主）'!K11)</f>
        <v/>
      </c>
      <c r="I8" s="1316"/>
      <c r="J8" s="1316"/>
      <c r="K8" s="1316"/>
      <c r="L8" s="1316"/>
      <c r="M8" s="1316"/>
      <c r="N8" s="1316"/>
      <c r="O8" s="1316"/>
      <c r="P8" s="1316"/>
      <c r="Q8" s="1316"/>
      <c r="R8" s="1316"/>
      <c r="S8" s="1316"/>
      <c r="T8" s="1316"/>
      <c r="U8" s="1316"/>
      <c r="V8" s="1316"/>
      <c r="W8" s="1316"/>
      <c r="X8" s="1316"/>
      <c r="Y8" s="1316"/>
      <c r="Z8" s="1316"/>
      <c r="AA8" s="1316"/>
      <c r="AB8" s="1316"/>
      <c r="AC8" s="1316"/>
    </row>
    <row r="9" spans="1:29" ht="15" customHeight="1">
      <c r="A9" s="508"/>
      <c r="B9" s="508" t="s">
        <v>2734</v>
      </c>
      <c r="C9" s="508"/>
      <c r="D9" s="508"/>
      <c r="E9" s="508"/>
      <c r="F9" s="508"/>
      <c r="G9" s="508"/>
      <c r="H9" s="1316" t="str">
        <f>IF('第二面（主）'!K12="","",'第二面（主）'!K12)</f>
        <v/>
      </c>
      <c r="I9" s="1316"/>
      <c r="J9" s="1316"/>
      <c r="K9" s="1316"/>
      <c r="L9" s="1316"/>
      <c r="M9" s="1316"/>
      <c r="N9" s="1316"/>
      <c r="O9" s="1316"/>
      <c r="P9" s="1316"/>
      <c r="Q9" s="1316"/>
      <c r="R9" s="1316"/>
      <c r="S9" s="1316"/>
      <c r="T9" s="1316"/>
      <c r="U9" s="1316"/>
      <c r="V9" s="1316"/>
      <c r="W9" s="1316"/>
      <c r="X9" s="1316"/>
      <c r="Y9" s="1316"/>
      <c r="Z9" s="1316"/>
      <c r="AA9" s="1316"/>
      <c r="AB9" s="1316"/>
      <c r="AC9" s="1316"/>
    </row>
    <row r="10" spans="1:29" ht="15" customHeight="1">
      <c r="A10" s="508"/>
      <c r="B10" s="508" t="s">
        <v>2735</v>
      </c>
      <c r="C10" s="508"/>
      <c r="D10" s="508"/>
      <c r="E10" s="508"/>
      <c r="F10" s="508"/>
      <c r="G10" s="508"/>
      <c r="H10" s="487"/>
      <c r="I10" s="1315" t="str">
        <f>IF('第二面（主）'!K13="","",'第二面（主）'!K13)</f>
        <v/>
      </c>
      <c r="J10" s="1323"/>
      <c r="K10" s="1323"/>
      <c r="L10" s="488"/>
      <c r="M10" s="488"/>
      <c r="N10" s="488"/>
      <c r="O10" s="487"/>
      <c r="P10" s="487"/>
      <c r="Q10" s="487"/>
      <c r="R10" s="487"/>
      <c r="S10" s="487"/>
      <c r="T10" s="487"/>
      <c r="U10" s="487"/>
      <c r="V10" s="487"/>
      <c r="W10" s="487"/>
      <c r="X10" s="487"/>
      <c r="Y10" s="487"/>
      <c r="Z10" s="487"/>
      <c r="AA10" s="487"/>
      <c r="AB10" s="487"/>
      <c r="AC10" s="487"/>
    </row>
    <row r="11" spans="1:29" ht="15" customHeight="1">
      <c r="A11" s="508"/>
      <c r="B11" s="508" t="s">
        <v>2736</v>
      </c>
      <c r="C11" s="508"/>
      <c r="D11" s="508"/>
      <c r="E11" s="508"/>
      <c r="F11" s="508"/>
      <c r="G11" s="508"/>
      <c r="H11" s="1316" t="str">
        <f>IF('第二面（主）'!K14="","",'第二面（主）'!K14)</f>
        <v/>
      </c>
      <c r="I11" s="1316"/>
      <c r="J11" s="1316"/>
      <c r="K11" s="1316"/>
      <c r="L11" s="1316"/>
      <c r="M11" s="1316"/>
      <c r="N11" s="1316"/>
      <c r="O11" s="1316"/>
      <c r="P11" s="1316"/>
      <c r="Q11" s="1316"/>
      <c r="R11" s="1316"/>
      <c r="S11" s="1316"/>
      <c r="T11" s="1316"/>
      <c r="U11" s="1316"/>
      <c r="V11" s="1316"/>
      <c r="W11" s="1316"/>
      <c r="X11" s="1316"/>
      <c r="Y11" s="1316"/>
      <c r="Z11" s="1316"/>
      <c r="AA11" s="1316"/>
      <c r="AB11" s="1316"/>
      <c r="AC11" s="1316"/>
    </row>
    <row r="12" spans="1:29" ht="15" customHeight="1">
      <c r="A12" s="561"/>
      <c r="B12" s="561"/>
      <c r="C12" s="561"/>
      <c r="D12" s="561"/>
      <c r="E12" s="561"/>
      <c r="F12" s="561"/>
      <c r="G12" s="561"/>
      <c r="H12" s="1414"/>
      <c r="I12" s="1414"/>
      <c r="J12" s="1414"/>
      <c r="K12" s="1414"/>
      <c r="L12" s="1414"/>
      <c r="M12" s="498"/>
      <c r="N12" s="498"/>
      <c r="O12" s="498"/>
      <c r="P12" s="498"/>
      <c r="Q12" s="498"/>
      <c r="R12" s="498"/>
      <c r="S12" s="532"/>
      <c r="T12" s="532"/>
      <c r="U12" s="532"/>
      <c r="V12" s="532"/>
      <c r="W12" s="532"/>
      <c r="X12" s="532"/>
      <c r="Y12" s="532"/>
      <c r="Z12" s="532"/>
      <c r="AA12" s="532"/>
      <c r="AB12" s="532"/>
      <c r="AC12" s="532"/>
    </row>
    <row r="13" spans="1:29" ht="15" customHeight="1">
      <c r="A13" s="508"/>
      <c r="B13" s="508" t="s">
        <v>2733</v>
      </c>
      <c r="C13" s="508"/>
      <c r="D13" s="508"/>
      <c r="E13" s="508"/>
      <c r="F13" s="508"/>
      <c r="G13" s="508"/>
      <c r="H13" s="1316" t="str">
        <f>IF('第二面（主）'!K18="","",'第二面（主）'!K18)</f>
        <v/>
      </c>
      <c r="I13" s="1316"/>
      <c r="J13" s="1316"/>
      <c r="K13" s="1316"/>
      <c r="L13" s="1316"/>
      <c r="M13" s="1316"/>
      <c r="N13" s="1316"/>
      <c r="O13" s="1316"/>
      <c r="P13" s="1316"/>
      <c r="Q13" s="1316"/>
      <c r="R13" s="1316"/>
      <c r="S13" s="1316"/>
      <c r="T13" s="1316"/>
      <c r="U13" s="1316"/>
      <c r="V13" s="1316"/>
      <c r="W13" s="1316"/>
      <c r="X13" s="1316"/>
      <c r="Y13" s="1316"/>
      <c r="Z13" s="1316"/>
      <c r="AA13" s="1316"/>
      <c r="AB13" s="1316"/>
      <c r="AC13" s="1316"/>
    </row>
    <row r="14" spans="1:29" ht="15" customHeight="1">
      <c r="A14" s="508"/>
      <c r="B14" s="508" t="s">
        <v>2734</v>
      </c>
      <c r="C14" s="508"/>
      <c r="D14" s="508"/>
      <c r="E14" s="508"/>
      <c r="F14" s="508"/>
      <c r="G14" s="508"/>
      <c r="H14" s="1316" t="str">
        <f>IF('第二面（主）'!K19="","",'第二面（主）'!K19)</f>
        <v/>
      </c>
      <c r="I14" s="1316"/>
      <c r="J14" s="1316"/>
      <c r="K14" s="1316"/>
      <c r="L14" s="1316"/>
      <c r="M14" s="1316"/>
      <c r="N14" s="1316"/>
      <c r="O14" s="1316"/>
      <c r="P14" s="1316"/>
      <c r="Q14" s="1316"/>
      <c r="R14" s="1316"/>
      <c r="S14" s="1316"/>
      <c r="T14" s="1316"/>
      <c r="U14" s="1316"/>
      <c r="V14" s="1316"/>
      <c r="W14" s="1316"/>
      <c r="X14" s="1316"/>
      <c r="Y14" s="1316"/>
      <c r="Z14" s="1316"/>
      <c r="AA14" s="1316"/>
      <c r="AB14" s="1316"/>
      <c r="AC14" s="1316"/>
    </row>
    <row r="15" spans="1:29" ht="15" customHeight="1">
      <c r="A15" s="508"/>
      <c r="B15" s="508" t="s">
        <v>2735</v>
      </c>
      <c r="C15" s="508"/>
      <c r="D15" s="508"/>
      <c r="E15" s="508"/>
      <c r="F15" s="508"/>
      <c r="G15" s="508"/>
      <c r="H15" s="487"/>
      <c r="I15" s="1315" t="str">
        <f>_xlfn.SINGLE(IF(_xlfn.SINGLE('第二面（主）'!K20)="","",'第二面（主）'!K20))</f>
        <v/>
      </c>
      <c r="J15" s="1323"/>
      <c r="K15" s="1323"/>
      <c r="L15" s="488"/>
      <c r="M15" s="488"/>
      <c r="N15" s="488"/>
      <c r="O15" s="487"/>
      <c r="P15" s="487"/>
      <c r="Q15" s="487"/>
      <c r="R15" s="487"/>
      <c r="S15" s="487"/>
      <c r="T15" s="487"/>
      <c r="U15" s="487"/>
      <c r="V15" s="487"/>
      <c r="W15" s="487"/>
      <c r="X15" s="487"/>
      <c r="Y15" s="487"/>
      <c r="Z15" s="487"/>
      <c r="AA15" s="487"/>
      <c r="AB15" s="487"/>
      <c r="AC15" s="487"/>
    </row>
    <row r="16" spans="1:29" ht="15" customHeight="1">
      <c r="A16" s="508"/>
      <c r="B16" s="508" t="s">
        <v>2736</v>
      </c>
      <c r="C16" s="508"/>
      <c r="D16" s="508"/>
      <c r="E16" s="508"/>
      <c r="F16" s="508"/>
      <c r="G16" s="508"/>
      <c r="H16" s="1316" t="str">
        <f>IF('第二面（主）'!K21="","",'第二面（主）'!K21)</f>
        <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row>
    <row r="17" spans="1:29" ht="15" customHeight="1">
      <c r="A17" s="561"/>
      <c r="B17" s="561"/>
      <c r="C17" s="561"/>
      <c r="D17" s="561"/>
      <c r="E17" s="561"/>
      <c r="F17" s="561"/>
      <c r="G17" s="561"/>
      <c r="H17" s="1414"/>
      <c r="I17" s="1414"/>
      <c r="J17" s="1414"/>
      <c r="K17" s="1414"/>
      <c r="L17" s="1414"/>
      <c r="M17" s="498"/>
      <c r="N17" s="498"/>
      <c r="O17" s="498"/>
      <c r="P17" s="498"/>
      <c r="Q17" s="498"/>
      <c r="R17" s="498"/>
      <c r="S17" s="532"/>
      <c r="T17" s="532"/>
      <c r="U17" s="532"/>
      <c r="V17" s="532"/>
      <c r="W17" s="532"/>
      <c r="X17" s="532"/>
      <c r="Y17" s="532"/>
      <c r="Z17" s="532"/>
      <c r="AA17" s="532"/>
      <c r="AB17" s="532"/>
      <c r="AC17" s="532"/>
    </row>
    <row r="18" spans="1:29" ht="15" customHeight="1">
      <c r="A18" s="508"/>
      <c r="B18" s="508" t="s">
        <v>2733</v>
      </c>
      <c r="C18" s="508"/>
      <c r="D18" s="508"/>
      <c r="E18" s="508"/>
      <c r="F18" s="508"/>
      <c r="G18" s="508"/>
      <c r="H18" s="1316" t="str">
        <f>IF('第二面（主）'!K25="","",'第二面（主）'!K25)</f>
        <v/>
      </c>
      <c r="I18" s="1316"/>
      <c r="J18" s="1316"/>
      <c r="K18" s="1316"/>
      <c r="L18" s="1316"/>
      <c r="M18" s="1316"/>
      <c r="N18" s="1316"/>
      <c r="O18" s="1316"/>
      <c r="P18" s="1316"/>
      <c r="Q18" s="1316"/>
      <c r="R18" s="1316"/>
      <c r="S18" s="1316"/>
      <c r="T18" s="1316"/>
      <c r="U18" s="1316"/>
      <c r="V18" s="1316"/>
      <c r="W18" s="1316"/>
      <c r="X18" s="1316"/>
      <c r="Y18" s="1316"/>
      <c r="Z18" s="1316"/>
      <c r="AA18" s="1316"/>
      <c r="AB18" s="1316"/>
      <c r="AC18" s="1316"/>
    </row>
    <row r="19" spans="1:29" ht="15" customHeight="1">
      <c r="A19" s="508"/>
      <c r="B19" s="508" t="s">
        <v>2734</v>
      </c>
      <c r="C19" s="508"/>
      <c r="D19" s="508"/>
      <c r="E19" s="508"/>
      <c r="F19" s="508"/>
      <c r="G19" s="508"/>
      <c r="H19" s="1316" t="str">
        <f>IF('第二面（主）'!K26="","",'第二面（主）'!K26)</f>
        <v/>
      </c>
      <c r="I19" s="1316"/>
      <c r="J19" s="1316"/>
      <c r="K19" s="1316"/>
      <c r="L19" s="1316"/>
      <c r="M19" s="1316"/>
      <c r="N19" s="1316"/>
      <c r="O19" s="1316"/>
      <c r="P19" s="1316"/>
      <c r="Q19" s="1316"/>
      <c r="R19" s="1316"/>
      <c r="S19" s="1316"/>
      <c r="T19" s="1316"/>
      <c r="U19" s="1316"/>
      <c r="V19" s="1316"/>
      <c r="W19" s="1316"/>
      <c r="X19" s="1316"/>
      <c r="Y19" s="1316"/>
      <c r="Z19" s="1316"/>
      <c r="AA19" s="1316"/>
      <c r="AB19" s="1316"/>
      <c r="AC19" s="1316"/>
    </row>
    <row r="20" spans="1:29" ht="15" customHeight="1">
      <c r="A20" s="508"/>
      <c r="B20" s="508" t="s">
        <v>2735</v>
      </c>
      <c r="C20" s="508"/>
      <c r="D20" s="508"/>
      <c r="E20" s="508"/>
      <c r="F20" s="508"/>
      <c r="G20" s="508"/>
      <c r="H20" s="487"/>
      <c r="I20" s="1315" t="str">
        <f>_xlfn.SINGLE(IF(_xlfn.SINGLE('第二面（主）'!K27)="","",'第二面（主）'!K27))</f>
        <v/>
      </c>
      <c r="J20" s="1323"/>
      <c r="K20" s="1323"/>
      <c r="L20" s="488"/>
      <c r="M20" s="488"/>
      <c r="N20" s="488"/>
      <c r="O20" s="487"/>
      <c r="P20" s="487"/>
      <c r="Q20" s="487"/>
      <c r="R20" s="487"/>
      <c r="S20" s="487"/>
      <c r="T20" s="487"/>
      <c r="U20" s="487"/>
      <c r="V20" s="487"/>
      <c r="W20" s="487"/>
      <c r="X20" s="487"/>
      <c r="Y20" s="487"/>
      <c r="Z20" s="487"/>
      <c r="AA20" s="487"/>
      <c r="AB20" s="487"/>
      <c r="AC20" s="487"/>
    </row>
    <row r="21" spans="1:29" ht="15" customHeight="1">
      <c r="A21" s="508"/>
      <c r="B21" s="508" t="s">
        <v>2736</v>
      </c>
      <c r="C21" s="508"/>
      <c r="D21" s="508"/>
      <c r="E21" s="508"/>
      <c r="F21" s="508"/>
      <c r="G21" s="508"/>
      <c r="H21" s="1316" t="str">
        <f>IF('第二面（主）'!K28="","",'第二面（主）'!K28)</f>
        <v/>
      </c>
      <c r="I21" s="1316"/>
      <c r="J21" s="1316"/>
      <c r="K21" s="1316"/>
      <c r="L21" s="1316"/>
      <c r="M21" s="1316"/>
      <c r="N21" s="1316"/>
      <c r="O21" s="1316"/>
      <c r="P21" s="1316"/>
      <c r="Q21" s="1316"/>
      <c r="R21" s="1316"/>
      <c r="S21" s="1316"/>
      <c r="T21" s="1316"/>
      <c r="U21" s="1316"/>
      <c r="V21" s="1316"/>
      <c r="W21" s="1316"/>
      <c r="X21" s="1316"/>
      <c r="Y21" s="1316"/>
      <c r="Z21" s="1316"/>
      <c r="AA21" s="1316"/>
      <c r="AB21" s="1316"/>
      <c r="AC21" s="1316"/>
    </row>
    <row r="22" spans="1:29" ht="15" customHeight="1">
      <c r="A22" s="561"/>
      <c r="B22" s="561"/>
      <c r="C22" s="561"/>
      <c r="D22" s="561"/>
      <c r="E22" s="561"/>
      <c r="F22" s="561"/>
      <c r="G22" s="561"/>
      <c r="H22" s="1414"/>
      <c r="I22" s="1414"/>
      <c r="J22" s="1414"/>
      <c r="K22" s="1414"/>
      <c r="L22" s="1414"/>
      <c r="M22" s="498"/>
      <c r="N22" s="498"/>
      <c r="O22" s="498"/>
      <c r="P22" s="498"/>
      <c r="Q22" s="498"/>
      <c r="R22" s="498"/>
      <c r="S22" s="532"/>
      <c r="T22" s="532"/>
      <c r="U22" s="532"/>
      <c r="V22" s="532"/>
      <c r="W22" s="532"/>
      <c r="X22" s="532"/>
      <c r="Y22" s="532"/>
      <c r="Z22" s="532"/>
      <c r="AA22" s="532"/>
      <c r="AB22" s="532"/>
      <c r="AC22" s="532"/>
    </row>
    <row r="23" spans="1:29" ht="15" customHeight="1">
      <c r="A23" s="508"/>
      <c r="B23" s="508" t="s">
        <v>2733</v>
      </c>
      <c r="C23" s="508"/>
      <c r="D23" s="508"/>
      <c r="E23" s="508"/>
      <c r="F23" s="508"/>
      <c r="G23" s="508"/>
      <c r="H23" s="1316" t="str">
        <f>IF('第二面（主）'!K32="","",'第二面（主）'!K32)</f>
        <v/>
      </c>
      <c r="I23" s="1316"/>
      <c r="J23" s="1316"/>
      <c r="K23" s="1316"/>
      <c r="L23" s="1316"/>
      <c r="M23" s="1316"/>
      <c r="N23" s="1316"/>
      <c r="O23" s="1316"/>
      <c r="P23" s="1316"/>
      <c r="Q23" s="1316"/>
      <c r="R23" s="1316"/>
      <c r="S23" s="1316"/>
      <c r="T23" s="1316"/>
      <c r="U23" s="1316"/>
      <c r="V23" s="1316"/>
      <c r="W23" s="1316"/>
      <c r="X23" s="1316"/>
      <c r="Y23" s="1316"/>
      <c r="Z23" s="1316"/>
      <c r="AA23" s="1316"/>
      <c r="AB23" s="1316"/>
      <c r="AC23" s="1316"/>
    </row>
    <row r="24" spans="1:29" ht="15" customHeight="1">
      <c r="A24" s="508"/>
      <c r="B24" s="508" t="s">
        <v>2734</v>
      </c>
      <c r="C24" s="508"/>
      <c r="D24" s="508"/>
      <c r="E24" s="508"/>
      <c r="F24" s="508"/>
      <c r="G24" s="508"/>
      <c r="H24" s="1316" t="str">
        <f>IF('第二面（主）'!K33="","",'第二面（主）'!K33)</f>
        <v/>
      </c>
      <c r="I24" s="1316"/>
      <c r="J24" s="1316"/>
      <c r="K24" s="1316"/>
      <c r="L24" s="1316"/>
      <c r="M24" s="1316"/>
      <c r="N24" s="1316"/>
      <c r="O24" s="1316"/>
      <c r="P24" s="1316"/>
      <c r="Q24" s="1316"/>
      <c r="R24" s="1316"/>
      <c r="S24" s="1316"/>
      <c r="T24" s="1316"/>
      <c r="U24" s="1316"/>
      <c r="V24" s="1316"/>
      <c r="W24" s="1316"/>
      <c r="X24" s="1316"/>
      <c r="Y24" s="1316"/>
      <c r="Z24" s="1316"/>
      <c r="AA24" s="1316"/>
      <c r="AB24" s="1316"/>
      <c r="AC24" s="1316"/>
    </row>
    <row r="25" spans="1:29" ht="15" customHeight="1">
      <c r="A25" s="508"/>
      <c r="B25" s="508" t="s">
        <v>2735</v>
      </c>
      <c r="C25" s="508"/>
      <c r="D25" s="508"/>
      <c r="E25" s="508"/>
      <c r="F25" s="508"/>
      <c r="G25" s="508"/>
      <c r="H25" s="487"/>
      <c r="I25" s="1315" t="str">
        <f>_xlfn.SINGLE(IF(_xlfn.SINGLE('第二面（主）'!K34)="","",'第二面（主）'!K34))</f>
        <v/>
      </c>
      <c r="J25" s="1323"/>
      <c r="K25" s="1323"/>
      <c r="L25" s="488"/>
      <c r="M25" s="488"/>
      <c r="N25" s="488"/>
      <c r="O25" s="487"/>
      <c r="P25" s="487"/>
      <c r="Q25" s="487"/>
      <c r="R25" s="487"/>
      <c r="S25" s="487"/>
      <c r="T25" s="487"/>
      <c r="U25" s="487"/>
      <c r="V25" s="487"/>
      <c r="W25" s="487"/>
      <c r="X25" s="487"/>
      <c r="Y25" s="487"/>
      <c r="Z25" s="487"/>
      <c r="AA25" s="487"/>
      <c r="AB25" s="487"/>
      <c r="AC25" s="487"/>
    </row>
    <row r="26" spans="1:29" ht="15" customHeight="1">
      <c r="A26" s="508"/>
      <c r="B26" s="508" t="s">
        <v>2736</v>
      </c>
      <c r="C26" s="508"/>
      <c r="D26" s="508"/>
      <c r="E26" s="508"/>
      <c r="F26" s="508"/>
      <c r="G26" s="508"/>
      <c r="H26" s="1316" t="str">
        <f>IF('第二面（主）'!K35="","",'第二面（主）'!K35)</f>
        <v/>
      </c>
      <c r="I26" s="1316"/>
      <c r="J26" s="1316"/>
      <c r="K26" s="1316"/>
      <c r="L26" s="1316"/>
      <c r="M26" s="1316"/>
      <c r="N26" s="1316"/>
      <c r="O26" s="1316"/>
      <c r="P26" s="1316"/>
      <c r="Q26" s="1316"/>
      <c r="R26" s="1316"/>
      <c r="S26" s="1316"/>
      <c r="T26" s="1316"/>
      <c r="U26" s="1316"/>
      <c r="V26" s="1316"/>
      <c r="W26" s="1316"/>
      <c r="X26" s="1316"/>
      <c r="Y26" s="1316"/>
      <c r="Z26" s="1316"/>
      <c r="AA26" s="1316"/>
      <c r="AB26" s="1316"/>
      <c r="AC26" s="1316"/>
    </row>
    <row r="27" spans="1:29" ht="15" customHeight="1">
      <c r="A27" s="561"/>
      <c r="B27" s="561"/>
      <c r="C27" s="561"/>
      <c r="D27" s="561"/>
      <c r="E27" s="561"/>
      <c r="F27" s="561"/>
      <c r="G27" s="561"/>
      <c r="H27" s="1414"/>
      <c r="I27" s="1414"/>
      <c r="J27" s="1414"/>
      <c r="K27" s="1414"/>
      <c r="L27" s="1414"/>
      <c r="M27" s="498"/>
      <c r="N27" s="498"/>
      <c r="O27" s="498"/>
      <c r="P27" s="498"/>
      <c r="Q27" s="498"/>
      <c r="R27" s="498"/>
      <c r="S27" s="532"/>
      <c r="T27" s="532"/>
      <c r="U27" s="532"/>
      <c r="V27" s="532"/>
      <c r="W27" s="532"/>
      <c r="X27" s="532"/>
      <c r="Y27" s="532"/>
      <c r="Z27" s="532"/>
      <c r="AA27" s="532"/>
      <c r="AB27" s="532"/>
      <c r="AC27" s="532"/>
    </row>
    <row r="28" spans="1:29" ht="15" customHeight="1">
      <c r="A28" s="508"/>
      <c r="B28" s="508" t="s">
        <v>2733</v>
      </c>
      <c r="C28" s="508"/>
      <c r="D28" s="508"/>
      <c r="E28" s="508"/>
      <c r="F28" s="508"/>
      <c r="G28" s="508"/>
      <c r="H28" s="1316" t="str">
        <f>IF('第二面（主）'!K39="","",'第二面（主）'!K39)</f>
        <v/>
      </c>
      <c r="I28" s="1316"/>
      <c r="J28" s="1316"/>
      <c r="K28" s="1316"/>
      <c r="L28" s="1316"/>
      <c r="M28" s="1316"/>
      <c r="N28" s="1316"/>
      <c r="O28" s="1316"/>
      <c r="P28" s="1316"/>
      <c r="Q28" s="1316"/>
      <c r="R28" s="1316"/>
      <c r="S28" s="1316"/>
      <c r="T28" s="1316"/>
      <c r="U28" s="1316"/>
      <c r="V28" s="1316"/>
      <c r="W28" s="1316"/>
      <c r="X28" s="1316"/>
      <c r="Y28" s="1316"/>
      <c r="Z28" s="1316"/>
      <c r="AA28" s="1316"/>
      <c r="AB28" s="1316"/>
      <c r="AC28" s="1316"/>
    </row>
    <row r="29" spans="1:29" ht="15" customHeight="1">
      <c r="A29" s="508"/>
      <c r="B29" s="508" t="s">
        <v>2734</v>
      </c>
      <c r="C29" s="508"/>
      <c r="D29" s="508"/>
      <c r="E29" s="508"/>
      <c r="F29" s="508"/>
      <c r="G29" s="508"/>
      <c r="H29" s="1316" t="str">
        <f>IF('第二面（主）'!K40="","",'第二面（主）'!K40)</f>
        <v/>
      </c>
      <c r="I29" s="1316"/>
      <c r="J29" s="1316"/>
      <c r="K29" s="1316"/>
      <c r="L29" s="1316"/>
      <c r="M29" s="1316"/>
      <c r="N29" s="1316"/>
      <c r="O29" s="1316"/>
      <c r="P29" s="1316"/>
      <c r="Q29" s="1316"/>
      <c r="R29" s="1316"/>
      <c r="S29" s="1316"/>
      <c r="T29" s="1316"/>
      <c r="U29" s="1316"/>
      <c r="V29" s="1316"/>
      <c r="W29" s="1316"/>
      <c r="X29" s="1316"/>
      <c r="Y29" s="1316"/>
      <c r="Z29" s="1316"/>
      <c r="AA29" s="1316"/>
      <c r="AB29" s="1316"/>
      <c r="AC29" s="1316"/>
    </row>
    <row r="30" spans="1:29" ht="15" customHeight="1">
      <c r="A30" s="508"/>
      <c r="B30" s="508" t="s">
        <v>2735</v>
      </c>
      <c r="C30" s="508"/>
      <c r="D30" s="508"/>
      <c r="E30" s="508"/>
      <c r="F30" s="508"/>
      <c r="G30" s="508"/>
      <c r="H30" s="487"/>
      <c r="I30" s="1315" t="str">
        <f>_xlfn.SINGLE(IF(_xlfn.SINGLE('第二面（主）'!K41)="","",'第二面（主）'!K41))</f>
        <v/>
      </c>
      <c r="J30" s="1323"/>
      <c r="K30" s="1323"/>
      <c r="L30" s="488"/>
      <c r="M30" s="488"/>
      <c r="N30" s="488"/>
      <c r="O30" s="487"/>
      <c r="P30" s="487"/>
      <c r="Q30" s="487"/>
      <c r="R30" s="487"/>
      <c r="S30" s="487"/>
      <c r="T30" s="487"/>
      <c r="U30" s="487"/>
      <c r="V30" s="487"/>
      <c r="W30" s="487"/>
      <c r="X30" s="487"/>
      <c r="Y30" s="487"/>
      <c r="Z30" s="487"/>
      <c r="AA30" s="487"/>
      <c r="AB30" s="487"/>
      <c r="AC30" s="487"/>
    </row>
    <row r="31" spans="1:29" ht="15" customHeight="1">
      <c r="A31" s="508"/>
      <c r="B31" s="508" t="s">
        <v>2736</v>
      </c>
      <c r="C31" s="508"/>
      <c r="D31" s="508"/>
      <c r="E31" s="508"/>
      <c r="F31" s="508"/>
      <c r="G31" s="508"/>
      <c r="H31" s="1316" t="str">
        <f>IF('第二面（主）'!K42="","",'第二面（主）'!K42)</f>
        <v/>
      </c>
      <c r="I31" s="1316"/>
      <c r="J31" s="1316"/>
      <c r="K31" s="1316"/>
      <c r="L31" s="1316"/>
      <c r="M31" s="1316"/>
      <c r="N31" s="1316"/>
      <c r="O31" s="1316"/>
      <c r="P31" s="1316"/>
      <c r="Q31" s="1316"/>
      <c r="R31" s="1316"/>
      <c r="S31" s="1316"/>
      <c r="T31" s="1316"/>
      <c r="U31" s="1316"/>
      <c r="V31" s="1316"/>
      <c r="W31" s="1316"/>
      <c r="X31" s="1316"/>
      <c r="Y31" s="1316"/>
      <c r="Z31" s="1316"/>
      <c r="AA31" s="1316"/>
      <c r="AB31" s="1316"/>
      <c r="AC31" s="1316"/>
    </row>
    <row r="32" spans="1:29" ht="15" customHeight="1">
      <c r="A32" s="561"/>
      <c r="B32" s="561"/>
      <c r="C32" s="561"/>
      <c r="D32" s="561"/>
      <c r="E32" s="561"/>
      <c r="F32" s="561"/>
      <c r="G32" s="561"/>
      <c r="H32" s="1414"/>
      <c r="I32" s="1414"/>
      <c r="J32" s="1414"/>
      <c r="K32" s="1414"/>
      <c r="L32" s="1414"/>
      <c r="M32" s="498"/>
      <c r="N32" s="498"/>
      <c r="O32" s="498"/>
      <c r="P32" s="498"/>
      <c r="Q32" s="498"/>
      <c r="R32" s="498"/>
      <c r="S32" s="532"/>
      <c r="T32" s="532"/>
      <c r="U32" s="532"/>
      <c r="V32" s="532"/>
      <c r="W32" s="532"/>
      <c r="X32" s="532"/>
      <c r="Y32" s="532"/>
      <c r="Z32" s="532"/>
      <c r="AA32" s="532"/>
      <c r="AB32" s="532"/>
      <c r="AC32" s="532"/>
    </row>
    <row r="33" spans="1:29" ht="15" customHeight="1">
      <c r="A33" s="508"/>
      <c r="B33" s="508"/>
      <c r="C33" s="508"/>
      <c r="D33" s="508"/>
      <c r="E33" s="508"/>
      <c r="F33" s="508"/>
      <c r="G33" s="508"/>
      <c r="H33" s="1316"/>
      <c r="I33" s="1316"/>
      <c r="J33" s="1316"/>
      <c r="K33" s="1316"/>
      <c r="L33" s="1316"/>
      <c r="M33" s="1316"/>
      <c r="N33" s="1316"/>
      <c r="O33" s="1316"/>
      <c r="P33" s="1316"/>
      <c r="Q33" s="1316"/>
      <c r="R33" s="1316"/>
      <c r="S33" s="1316"/>
      <c r="T33" s="1316"/>
      <c r="U33" s="1316"/>
      <c r="V33" s="1316"/>
      <c r="W33" s="1316"/>
      <c r="X33" s="1316"/>
      <c r="Y33" s="1316"/>
      <c r="Z33" s="1316"/>
      <c r="AA33" s="1316"/>
      <c r="AB33" s="1316"/>
      <c r="AC33" s="1316"/>
    </row>
    <row r="34" spans="1:29" ht="15" customHeight="1">
      <c r="A34" s="508"/>
      <c r="B34" s="508"/>
      <c r="C34" s="508"/>
      <c r="D34" s="508"/>
      <c r="E34" s="508"/>
      <c r="F34" s="508"/>
      <c r="G34" s="508"/>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row>
    <row r="35" spans="1:29" ht="15" customHeight="1">
      <c r="A35" s="508"/>
      <c r="B35" s="508"/>
      <c r="C35" s="508"/>
      <c r="D35" s="508"/>
      <c r="E35" s="508"/>
      <c r="F35" s="508"/>
      <c r="G35" s="508"/>
      <c r="H35" s="487"/>
      <c r="I35" s="1315"/>
      <c r="J35" s="1323"/>
      <c r="K35" s="1323"/>
      <c r="L35" s="488"/>
      <c r="M35" s="488"/>
      <c r="N35" s="488"/>
      <c r="O35" s="487"/>
      <c r="P35" s="487"/>
      <c r="Q35" s="487"/>
      <c r="R35" s="487"/>
      <c r="S35" s="487"/>
      <c r="T35" s="487"/>
      <c r="U35" s="487"/>
      <c r="V35" s="487"/>
      <c r="W35" s="487"/>
      <c r="X35" s="487"/>
      <c r="Y35" s="487"/>
      <c r="Z35" s="487"/>
      <c r="AA35" s="487"/>
      <c r="AB35" s="487"/>
      <c r="AC35" s="487"/>
    </row>
    <row r="36" spans="1:29" ht="15" customHeight="1">
      <c r="A36" s="508"/>
      <c r="B36" s="508"/>
      <c r="C36" s="508"/>
      <c r="D36" s="508"/>
      <c r="E36" s="508"/>
      <c r="F36" s="508"/>
      <c r="G36" s="508"/>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row>
    <row r="37" spans="1:29" ht="15" customHeight="1">
      <c r="A37" s="508"/>
      <c r="B37" s="508"/>
      <c r="C37" s="508"/>
      <c r="D37" s="508"/>
      <c r="E37" s="508"/>
      <c r="F37" s="508"/>
      <c r="G37" s="508"/>
      <c r="H37" s="1324"/>
      <c r="I37" s="1324"/>
      <c r="J37" s="1324"/>
      <c r="K37" s="1324"/>
      <c r="L37" s="1324"/>
      <c r="M37" s="489"/>
      <c r="N37" s="489"/>
      <c r="O37" s="489"/>
      <c r="P37" s="489"/>
      <c r="Q37" s="489"/>
      <c r="R37" s="489"/>
      <c r="S37" s="490"/>
      <c r="T37" s="490"/>
      <c r="U37" s="490"/>
      <c r="V37" s="490"/>
      <c r="W37" s="490"/>
      <c r="X37" s="490"/>
      <c r="Y37" s="490"/>
      <c r="Z37" s="490"/>
      <c r="AA37" s="490"/>
      <c r="AB37" s="490"/>
      <c r="AC37" s="490"/>
    </row>
  </sheetData>
  <mergeCells count="38">
    <mergeCell ref="I5:K5"/>
    <mergeCell ref="A1:R1"/>
    <mergeCell ref="X1:AC1"/>
    <mergeCell ref="H2:AC2"/>
    <mergeCell ref="H3:AC3"/>
    <mergeCell ref="H4:AC4"/>
    <mergeCell ref="H17:L17"/>
    <mergeCell ref="H6:AC6"/>
    <mergeCell ref="H7:L7"/>
    <mergeCell ref="H8:AC8"/>
    <mergeCell ref="H9:AC9"/>
    <mergeCell ref="I10:K10"/>
    <mergeCell ref="H11:AC11"/>
    <mergeCell ref="H12:L12"/>
    <mergeCell ref="H13:AC13"/>
    <mergeCell ref="H14:AC14"/>
    <mergeCell ref="I15:K15"/>
    <mergeCell ref="H16:AC16"/>
    <mergeCell ref="H29:AC29"/>
    <mergeCell ref="H18:AC18"/>
    <mergeCell ref="H19:AC19"/>
    <mergeCell ref="I20:K20"/>
    <mergeCell ref="H21:AC21"/>
    <mergeCell ref="H22:L22"/>
    <mergeCell ref="H23:AC23"/>
    <mergeCell ref="H24:AC24"/>
    <mergeCell ref="I25:K25"/>
    <mergeCell ref="H26:AC26"/>
    <mergeCell ref="H27:L27"/>
    <mergeCell ref="H28:AC28"/>
    <mergeCell ref="H36:AC36"/>
    <mergeCell ref="H37:L37"/>
    <mergeCell ref="I30:K30"/>
    <mergeCell ref="H31:AC31"/>
    <mergeCell ref="H32:L32"/>
    <mergeCell ref="H33:AC33"/>
    <mergeCell ref="H34:AC34"/>
    <mergeCell ref="I35:K3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I19" sqref="I19:M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512" t="s">
        <v>0</v>
      </c>
      <c r="B1" s="1512"/>
      <c r="C1" s="1512"/>
      <c r="D1" s="1512"/>
      <c r="E1" s="1512"/>
      <c r="F1" s="1512"/>
      <c r="G1" s="1512"/>
      <c r="H1" s="1512"/>
      <c r="I1" s="1512"/>
      <c r="J1" s="1512"/>
      <c r="K1" s="1512"/>
      <c r="L1" s="1512"/>
      <c r="M1" s="1512"/>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row>
    <row r="2" spans="1:53">
      <c r="A2" s="1512"/>
      <c r="B2" s="1512"/>
      <c r="C2" s="1512"/>
      <c r="D2" s="1512"/>
      <c r="E2" s="1512"/>
      <c r="F2" s="1512"/>
      <c r="G2" s="1512"/>
      <c r="H2" s="1512"/>
      <c r="I2" s="1512"/>
      <c r="J2" s="1512"/>
      <c r="K2" s="1512"/>
      <c r="L2" s="1512"/>
      <c r="M2" s="1512"/>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row>
    <row r="3" spans="1:53">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row>
    <row r="4" spans="1:53" ht="8.1" customHeight="1">
      <c r="A4" s="1512" t="s">
        <v>1</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c r="AC4" s="1512"/>
      <c r="AD4" s="1512"/>
      <c r="AE4" s="1512"/>
      <c r="AF4" s="1512"/>
      <c r="AG4" s="1512"/>
      <c r="AH4" s="1512"/>
      <c r="AI4" s="1512"/>
      <c r="AJ4" s="1512"/>
      <c r="AK4" s="910"/>
      <c r="AL4" s="910"/>
      <c r="AM4" s="238"/>
    </row>
    <row r="5" spans="1:53" ht="8.1" customHeight="1">
      <c r="A5" s="1512"/>
      <c r="B5" s="1512"/>
      <c r="C5" s="1512"/>
      <c r="D5" s="1512"/>
      <c r="E5" s="1512"/>
      <c r="F5" s="1512"/>
      <c r="G5" s="1512"/>
      <c r="H5" s="1512"/>
      <c r="I5" s="1512"/>
      <c r="J5" s="1512"/>
      <c r="K5" s="1512"/>
      <c r="L5" s="1512"/>
      <c r="M5" s="1512"/>
      <c r="N5" s="1512"/>
      <c r="O5" s="1512"/>
      <c r="P5" s="1512"/>
      <c r="Q5" s="1512"/>
      <c r="R5" s="1512"/>
      <c r="S5" s="1512"/>
      <c r="T5" s="1512"/>
      <c r="U5" s="1512"/>
      <c r="V5" s="1512"/>
      <c r="W5" s="1512"/>
      <c r="X5" s="1512"/>
      <c r="Y5" s="1512"/>
      <c r="Z5" s="1512"/>
      <c r="AA5" s="1512"/>
      <c r="AB5" s="1512"/>
      <c r="AC5" s="1512"/>
      <c r="AD5" s="1512"/>
      <c r="AE5" s="1512"/>
      <c r="AF5" s="1512"/>
      <c r="AG5" s="1512"/>
      <c r="AH5" s="1512"/>
      <c r="AI5" s="1512"/>
      <c r="AJ5" s="1512"/>
      <c r="AK5" s="910"/>
      <c r="AL5" s="910"/>
      <c r="AM5" s="238"/>
    </row>
    <row r="6" spans="1:53" ht="8.1" customHeight="1">
      <c r="A6" s="1512" t="s">
        <v>2313</v>
      </c>
      <c r="B6" s="1512"/>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c r="AB6" s="1512"/>
      <c r="AC6" s="1512"/>
      <c r="AD6" s="1512"/>
      <c r="AE6" s="1512"/>
      <c r="AF6" s="1512"/>
      <c r="AG6" s="1512"/>
      <c r="AH6" s="1512"/>
      <c r="AI6" s="1512"/>
      <c r="AJ6" s="1512"/>
      <c r="AK6" s="910"/>
      <c r="AL6" s="910"/>
      <c r="AM6" s="238"/>
    </row>
    <row r="7" spans="1:53" ht="8.1" customHeight="1">
      <c r="A7" s="1512"/>
      <c r="B7" s="1512"/>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910"/>
      <c r="AL7" s="910"/>
      <c r="AM7" s="238"/>
    </row>
    <row r="8" spans="1:53" ht="8.1" customHeight="1">
      <c r="A8" s="1512" t="s">
        <v>2</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910"/>
      <c r="AL8" s="910"/>
      <c r="AM8" s="238"/>
    </row>
    <row r="9" spans="1:53" ht="8.1" customHeight="1">
      <c r="A9" s="1512"/>
      <c r="B9" s="1512"/>
      <c r="C9" s="1512"/>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910"/>
      <c r="AL9" s="910"/>
      <c r="AM9" s="238"/>
    </row>
    <row r="10" spans="1:53">
      <c r="A10" s="911"/>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1517" t="str">
        <f>TEXT(第一面!AI18,"yyyy")</f>
        <v>1900</v>
      </c>
      <c r="Z10" s="1515"/>
      <c r="AA10" s="1515"/>
      <c r="AB10" s="1515"/>
      <c r="AC10" s="1512" t="s">
        <v>5</v>
      </c>
      <c r="AD10" s="1515" t="str">
        <f>第一面!AD18</f>
        <v/>
      </c>
      <c r="AE10" s="1515"/>
      <c r="AF10" s="1512" t="s">
        <v>4</v>
      </c>
      <c r="AG10" s="1515" t="str">
        <f>第一面!AF18</f>
        <v/>
      </c>
      <c r="AH10" s="1515"/>
      <c r="AI10" s="1512" t="s">
        <v>3</v>
      </c>
      <c r="AJ10" s="911"/>
      <c r="AK10" s="911"/>
      <c r="AL10" s="911"/>
    </row>
    <row r="11" spans="1:53">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1516"/>
      <c r="Z11" s="1516"/>
      <c r="AA11" s="1516"/>
      <c r="AB11" s="1516"/>
      <c r="AC11" s="1512"/>
      <c r="AD11" s="1516"/>
      <c r="AE11" s="1516"/>
      <c r="AF11" s="1512"/>
      <c r="AG11" s="1516"/>
      <c r="AH11" s="1516"/>
      <c r="AI11" s="1512"/>
      <c r="AJ11" s="911"/>
      <c r="AK11" s="911"/>
      <c r="AL11" s="911"/>
    </row>
    <row r="12" spans="1:53">
      <c r="A12" s="1513" t="str">
        <f>IFERROR(IF(LEFT(第三面!F4,3)="東京都","東京都",IF(FIND("県",第三面!F4,1)&gt;0,LEFT(第三面!F4,FIND("県",第三面!F4,1)),"")),"")</f>
        <v/>
      </c>
      <c r="B12" s="1513"/>
      <c r="C12" s="1513"/>
      <c r="D12" s="1513"/>
      <c r="E12" s="1513"/>
      <c r="F12" s="1513"/>
      <c r="G12" s="1513"/>
      <c r="H12" s="1513"/>
      <c r="I12" s="1513"/>
      <c r="J12" s="1513"/>
      <c r="K12" s="1513"/>
      <c r="L12" s="1513"/>
      <c r="M12" s="1512" t="s">
        <v>6</v>
      </c>
      <c r="N12" s="1512"/>
      <c r="O12" s="1512"/>
      <c r="P12" s="1512"/>
      <c r="Q12" s="911"/>
      <c r="R12" s="911"/>
      <c r="S12" s="911"/>
      <c r="T12" s="911"/>
      <c r="U12" s="911"/>
      <c r="V12" s="911"/>
      <c r="W12" s="911"/>
      <c r="X12" s="911"/>
      <c r="Y12" s="911"/>
      <c r="Z12" s="911"/>
      <c r="AA12" s="911"/>
      <c r="AB12" s="911"/>
      <c r="AC12" s="911"/>
      <c r="AD12" s="911"/>
      <c r="AE12" s="911"/>
      <c r="AF12" s="911"/>
      <c r="AG12" s="911"/>
      <c r="AH12" s="911"/>
      <c r="AI12" s="911"/>
      <c r="AJ12" s="911"/>
      <c r="AK12" s="911"/>
      <c r="AL12" s="911"/>
    </row>
    <row r="13" spans="1:53">
      <c r="A13" s="1514"/>
      <c r="B13" s="1514"/>
      <c r="C13" s="1514"/>
      <c r="D13" s="1514"/>
      <c r="E13" s="1514"/>
      <c r="F13" s="1514"/>
      <c r="G13" s="1514"/>
      <c r="H13" s="1514"/>
      <c r="I13" s="1514"/>
      <c r="J13" s="1514"/>
      <c r="K13" s="1514"/>
      <c r="L13" s="1514"/>
      <c r="M13" s="1512"/>
      <c r="N13" s="1512"/>
      <c r="O13" s="1512"/>
      <c r="P13" s="1512"/>
      <c r="Q13" s="911"/>
      <c r="R13" s="911"/>
      <c r="S13" s="911"/>
      <c r="T13" s="911"/>
      <c r="U13" s="911"/>
      <c r="V13" s="911"/>
      <c r="W13" s="911"/>
      <c r="X13" s="911"/>
      <c r="Y13" s="911"/>
      <c r="Z13" s="911"/>
      <c r="AA13" s="911"/>
      <c r="AB13" s="911"/>
      <c r="AC13" s="911"/>
      <c r="AD13" s="911"/>
      <c r="AE13" s="911"/>
      <c r="AF13" s="911"/>
      <c r="AG13" s="911"/>
      <c r="AH13" s="911"/>
      <c r="AI13" s="911"/>
      <c r="AJ13" s="911"/>
      <c r="AK13" s="911"/>
      <c r="AL13" s="911"/>
    </row>
    <row r="14" spans="1:53" ht="3.75" customHeight="1">
      <c r="A14" s="911"/>
      <c r="B14" s="911"/>
      <c r="C14" s="911"/>
      <c r="D14" s="1466"/>
      <c r="E14" s="1466"/>
      <c r="F14" s="1466"/>
      <c r="G14" s="1466"/>
      <c r="H14" s="1466"/>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row>
    <row r="15" spans="1:53" ht="18" customHeight="1" thickBot="1">
      <c r="A15" s="1521" t="s">
        <v>7</v>
      </c>
      <c r="B15" s="1420"/>
      <c r="C15" s="1420"/>
      <c r="D15" s="1420"/>
      <c r="E15" s="1420"/>
      <c r="F15" s="1420"/>
      <c r="G15" s="1420"/>
      <c r="H15" s="1420"/>
      <c r="I15" s="1420"/>
      <c r="J15" s="1420"/>
      <c r="K15" s="1420"/>
      <c r="L15" s="1420"/>
      <c r="M15" s="1420"/>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43"/>
      <c r="AM15" s="4"/>
    </row>
    <row r="16" spans="1:53" ht="20.100000000000001" customHeight="1" thickBot="1">
      <c r="A16" s="915"/>
      <c r="B16" s="916"/>
      <c r="C16" s="916"/>
      <c r="D16" s="1495" t="s">
        <v>8</v>
      </c>
      <c r="E16" s="1495"/>
      <c r="F16" s="1495"/>
      <c r="G16" s="1495"/>
      <c r="H16" s="1495"/>
      <c r="I16" s="1519" t="str">
        <f>IF(第二面!K5="","",第二面!K5)&amp;"　　"&amp;IF(AND('第二面（主）'!K5&lt;&gt;"",BA16&lt;&gt;""),'第二面（主）'!K5,"")&amp;"　　"&amp;IF(AND('第二面（主）'!K12&lt;&gt;"",BA16&lt;&gt;""),'第二面（主）'!K12,"")</f>
        <v>　　　　</v>
      </c>
      <c r="J16" s="1471"/>
      <c r="K16" s="1471"/>
      <c r="L16" s="1471"/>
      <c r="M16" s="1471"/>
      <c r="N16" s="1471"/>
      <c r="O16" s="1471"/>
      <c r="P16" s="1471"/>
      <c r="Q16" s="1471"/>
      <c r="R16" s="1471"/>
      <c r="S16" s="1471"/>
      <c r="T16" s="1471"/>
      <c r="U16" s="1471"/>
      <c r="V16" s="1471"/>
      <c r="W16" s="1471"/>
      <c r="X16" s="1471"/>
      <c r="Y16" s="1471"/>
      <c r="Z16" s="1471"/>
      <c r="AA16" s="1471"/>
      <c r="AB16" s="1471"/>
      <c r="AC16" s="1471"/>
      <c r="AD16" s="1471"/>
      <c r="AE16" s="1471"/>
      <c r="AF16" s="1471"/>
      <c r="AG16" s="1471"/>
      <c r="AH16" s="1471"/>
      <c r="AI16" s="1471"/>
      <c r="AJ16" s="1520"/>
      <c r="AK16" s="916"/>
      <c r="AL16" s="922"/>
      <c r="AM16" s="4"/>
      <c r="BA16" s="563"/>
    </row>
    <row r="17" spans="1:53" ht="20.100000000000001" customHeight="1">
      <c r="A17" s="915"/>
      <c r="B17" s="916"/>
      <c r="C17" s="916"/>
      <c r="D17" s="1495" t="s">
        <v>9</v>
      </c>
      <c r="E17" s="1495"/>
      <c r="F17" s="1495"/>
      <c r="G17" s="1495"/>
      <c r="H17" s="1495"/>
      <c r="I17" s="1519" t="str">
        <f>LEFT(IF(第二面!K6="","",第二面!K6),3)</f>
        <v/>
      </c>
      <c r="J17" s="1471"/>
      <c r="K17" s="1471"/>
      <c r="L17" s="1471"/>
      <c r="M17" s="1471"/>
      <c r="N17" s="917" t="s">
        <v>2250</v>
      </c>
      <c r="O17" s="1471" t="str">
        <f>RIGHT(IF(第二面!K6="","",第二面!K6),4)</f>
        <v/>
      </c>
      <c r="P17" s="1471"/>
      <c r="Q17" s="1471"/>
      <c r="R17" s="1471"/>
      <c r="S17" s="1471"/>
      <c r="T17" s="1520"/>
      <c r="U17" s="918"/>
      <c r="V17" s="918"/>
      <c r="W17" s="918"/>
      <c r="X17" s="918"/>
      <c r="Y17" s="918"/>
      <c r="Z17" s="918"/>
      <c r="AA17" s="918"/>
      <c r="AB17" s="918"/>
      <c r="AC17" s="918"/>
      <c r="AD17" s="918"/>
      <c r="AE17" s="918"/>
      <c r="AF17" s="918"/>
      <c r="AG17" s="918"/>
      <c r="AH17" s="916"/>
      <c r="AI17" s="916"/>
      <c r="AJ17" s="916"/>
      <c r="AK17" s="916"/>
      <c r="AL17" s="922"/>
      <c r="AM17" s="4"/>
    </row>
    <row r="18" spans="1:53" ht="20.100000000000001" customHeight="1">
      <c r="A18" s="915"/>
      <c r="B18" s="916"/>
      <c r="C18" s="916"/>
      <c r="D18" s="1495" t="s">
        <v>10</v>
      </c>
      <c r="E18" s="1495"/>
      <c r="F18" s="1495"/>
      <c r="G18" s="1495"/>
      <c r="H18" s="1495"/>
      <c r="I18" s="1519" t="str">
        <f>IF(第二面!K7="","",第二面!K7)</f>
        <v/>
      </c>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520"/>
      <c r="AK18" s="916"/>
      <c r="AL18" s="922"/>
      <c r="AM18" s="4"/>
    </row>
    <row r="19" spans="1:53" ht="20.100000000000001" customHeight="1">
      <c r="A19" s="915"/>
      <c r="B19" s="916"/>
      <c r="C19" s="916"/>
      <c r="D19" s="1495" t="s">
        <v>11</v>
      </c>
      <c r="E19" s="1495"/>
      <c r="F19" s="1495"/>
      <c r="G19" s="1495"/>
      <c r="H19" s="1495"/>
      <c r="I19" s="1496"/>
      <c r="J19" s="1473"/>
      <c r="K19" s="1473"/>
      <c r="L19" s="1473"/>
      <c r="M19" s="1473"/>
      <c r="N19" s="970" t="s">
        <v>2249</v>
      </c>
      <c r="O19" s="1497"/>
      <c r="P19" s="1497"/>
      <c r="Q19" s="1497"/>
      <c r="R19" s="1497"/>
      <c r="S19" s="1497"/>
      <c r="T19" s="970" t="s">
        <v>2250</v>
      </c>
      <c r="U19" s="1497"/>
      <c r="V19" s="1497"/>
      <c r="W19" s="1497"/>
      <c r="X19" s="1497"/>
      <c r="Y19" s="1497"/>
      <c r="Z19" s="1499"/>
      <c r="AA19" s="918"/>
      <c r="AB19" s="918"/>
      <c r="AC19" s="918"/>
      <c r="AD19" s="918"/>
      <c r="AE19" s="918"/>
      <c r="AF19" s="918"/>
      <c r="AG19" s="918"/>
      <c r="AH19" s="916"/>
      <c r="AI19" s="916"/>
      <c r="AJ19" s="916"/>
      <c r="AK19" s="916"/>
      <c r="AL19" s="922"/>
      <c r="AM19" s="4"/>
    </row>
    <row r="20" spans="1:53" ht="3.75" customHeight="1">
      <c r="A20" s="915"/>
      <c r="B20" s="916"/>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22"/>
      <c r="AM20" s="4"/>
    </row>
    <row r="21" spans="1:53" ht="18" customHeight="1" thickBot="1">
      <c r="A21" s="915" t="s">
        <v>2484</v>
      </c>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22"/>
      <c r="AM21" s="4"/>
    </row>
    <row r="22" spans="1:53" ht="20.100000000000001" customHeight="1" thickBot="1">
      <c r="A22" s="915"/>
      <c r="B22" s="916"/>
      <c r="C22" s="916"/>
      <c r="D22" s="1495" t="s">
        <v>8</v>
      </c>
      <c r="E22" s="1495"/>
      <c r="F22" s="1495"/>
      <c r="G22" s="1495"/>
      <c r="H22" s="1495"/>
      <c r="I22" s="1519">
        <f>IF(AND('第二面-3'!K37="未定",BA22="設計者"),第二面!K22,IF(AND('第二面-3'!K37="未定",BA22="代理者"),第二面!K12,'第二面-3'!K37))</f>
        <v>0</v>
      </c>
      <c r="J22" s="1471"/>
      <c r="K22" s="1471"/>
      <c r="L22" s="1471"/>
      <c r="M22" s="1471"/>
      <c r="N22" s="1471"/>
      <c r="O22" s="1471"/>
      <c r="P22" s="1471"/>
      <c r="Q22" s="1471"/>
      <c r="R22" s="1471"/>
      <c r="S22" s="1471"/>
      <c r="T22" s="1471"/>
      <c r="U22" s="1471"/>
      <c r="V22" s="1471"/>
      <c r="W22" s="1471"/>
      <c r="X22" s="1471"/>
      <c r="Y22" s="1471"/>
      <c r="Z22" s="1471"/>
      <c r="AA22" s="1471"/>
      <c r="AB22" s="1471"/>
      <c r="AC22" s="1471"/>
      <c r="AD22" s="1471"/>
      <c r="AE22" s="1471"/>
      <c r="AF22" s="1471"/>
      <c r="AG22" s="1471"/>
      <c r="AH22" s="1471"/>
      <c r="AI22" s="1471"/>
      <c r="AJ22" s="1520"/>
      <c r="AK22" s="916"/>
      <c r="AL22" s="922"/>
      <c r="AM22" s="4"/>
      <c r="BA22" s="564" t="s">
        <v>3306</v>
      </c>
    </row>
    <row r="23" spans="1:53" ht="20.100000000000001" customHeight="1">
      <c r="A23" s="915"/>
      <c r="B23" s="916"/>
      <c r="C23" s="916"/>
      <c r="D23" s="1422" t="s">
        <v>2251</v>
      </c>
      <c r="E23" s="1423"/>
      <c r="F23" s="1423"/>
      <c r="G23" s="1423"/>
      <c r="H23" s="1423"/>
      <c r="I23" s="1449"/>
      <c r="J23" s="1449"/>
      <c r="K23" s="1449"/>
      <c r="L23" s="1449"/>
      <c r="M23" s="1449"/>
      <c r="N23" s="1449"/>
      <c r="O23" s="1518"/>
      <c r="P23" s="1519" t="str">
        <f>IF(AND('第二面-3'!K39="",BA22="設計者"),第二面!K24,IF(AND('第二面-3'!K39="",BA22="代理者"),第二面!K14,'第二面-3'!K39))</f>
        <v/>
      </c>
      <c r="Q23" s="1471"/>
      <c r="R23" s="1471"/>
      <c r="S23" s="1471"/>
      <c r="T23" s="1471"/>
      <c r="U23" s="1471"/>
      <c r="V23" s="1471"/>
      <c r="W23" s="1471"/>
      <c r="X23" s="1471"/>
      <c r="Y23" s="1471"/>
      <c r="Z23" s="1471"/>
      <c r="AA23" s="1471"/>
      <c r="AB23" s="1471"/>
      <c r="AC23" s="1471"/>
      <c r="AD23" s="1471"/>
      <c r="AE23" s="1471"/>
      <c r="AF23" s="1471"/>
      <c r="AG23" s="1471"/>
      <c r="AH23" s="1471"/>
      <c r="AI23" s="1471"/>
      <c r="AJ23" s="1520"/>
      <c r="AK23" s="916"/>
      <c r="AL23" s="922"/>
      <c r="AM23" s="4"/>
    </row>
    <row r="24" spans="1:53" ht="20.100000000000001" customHeight="1">
      <c r="A24" s="915"/>
      <c r="B24" s="916"/>
      <c r="C24" s="916"/>
      <c r="D24" s="1495" t="s">
        <v>2252</v>
      </c>
      <c r="E24" s="1495"/>
      <c r="F24" s="1495"/>
      <c r="G24" s="1495"/>
      <c r="H24" s="1495"/>
      <c r="I24" s="1519" t="str">
        <f>LEFT(IF(AND('第二面-3'!K40="",BA22="設計者"),第二面!K25,IF(AND('第二面-3'!K40="",BA22="代理者"),第二面!K15,'第二面-3'!K40)),3)</f>
        <v/>
      </c>
      <c r="J24" s="1471"/>
      <c r="K24" s="1471"/>
      <c r="L24" s="1471"/>
      <c r="M24" s="1471"/>
      <c r="N24" s="917" t="s">
        <v>2250</v>
      </c>
      <c r="O24" s="1471" t="str">
        <f>RIGHT(IF(AND('第二面-3'!K40="",BA22="設計者"),第二面!K25,IF(AND('第二面-3'!K40="",BA22="代理者"),第二面!K15,'第二面-3'!K40)),4)</f>
        <v/>
      </c>
      <c r="P24" s="1471"/>
      <c r="Q24" s="1471"/>
      <c r="R24" s="1471"/>
      <c r="S24" s="1471"/>
      <c r="T24" s="1520"/>
      <c r="U24" s="918"/>
      <c r="V24" s="918"/>
      <c r="W24" s="918"/>
      <c r="X24" s="918"/>
      <c r="Y24" s="918"/>
      <c r="Z24" s="918"/>
      <c r="AA24" s="918"/>
      <c r="AB24" s="918"/>
      <c r="AC24" s="918"/>
      <c r="AD24" s="918"/>
      <c r="AE24" s="918"/>
      <c r="AF24" s="918"/>
      <c r="AG24" s="918"/>
      <c r="AH24" s="916"/>
      <c r="AI24" s="916"/>
      <c r="AJ24" s="916"/>
      <c r="AK24" s="916"/>
      <c r="AL24" s="922"/>
      <c r="AM24" s="4"/>
    </row>
    <row r="25" spans="1:53" ht="20.100000000000001" customHeight="1">
      <c r="A25" s="915"/>
      <c r="B25" s="916"/>
      <c r="C25" s="916"/>
      <c r="D25" s="1495" t="s">
        <v>2253</v>
      </c>
      <c r="E25" s="1495"/>
      <c r="F25" s="1495"/>
      <c r="G25" s="1495"/>
      <c r="H25" s="1495"/>
      <c r="I25" s="1519" t="str">
        <f>IF(AND('第二面-3'!K41="",BA22="設計者"),第二面!K26,IF(AND('第二面-3'!K41="",BA22="代理者"),第二面!K16,'第二面-3'!K41))</f>
        <v/>
      </c>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520"/>
      <c r="AK25" s="916"/>
      <c r="AL25" s="922"/>
      <c r="AM25" s="4"/>
    </row>
    <row r="26" spans="1:53" ht="20.100000000000001" customHeight="1">
      <c r="A26" s="915"/>
      <c r="B26" s="916"/>
      <c r="C26" s="916"/>
      <c r="D26" s="1495" t="s">
        <v>11</v>
      </c>
      <c r="E26" s="1495"/>
      <c r="F26" s="1495"/>
      <c r="G26" s="1495"/>
      <c r="H26" s="1495"/>
      <c r="I26" s="1496"/>
      <c r="J26" s="1473"/>
      <c r="K26" s="1473"/>
      <c r="L26" s="1473"/>
      <c r="M26" s="1473"/>
      <c r="N26" s="970" t="s">
        <v>2249</v>
      </c>
      <c r="O26" s="1497"/>
      <c r="P26" s="1497"/>
      <c r="Q26" s="1497"/>
      <c r="R26" s="1497"/>
      <c r="S26" s="1497"/>
      <c r="T26" s="970" t="s">
        <v>2250</v>
      </c>
      <c r="U26" s="1497"/>
      <c r="V26" s="1497"/>
      <c r="W26" s="1497"/>
      <c r="X26" s="1497"/>
      <c r="Y26" s="1497"/>
      <c r="Z26" s="1499"/>
      <c r="AA26" s="918"/>
      <c r="AB26" s="918"/>
      <c r="AC26" s="918"/>
      <c r="AD26" s="918"/>
      <c r="AE26" s="918"/>
      <c r="AF26" s="918"/>
      <c r="AG26" s="918"/>
      <c r="AH26" s="916"/>
      <c r="AI26" s="916"/>
      <c r="AJ26" s="916"/>
      <c r="AK26" s="916"/>
      <c r="AL26" s="922"/>
      <c r="AM26" s="4"/>
    </row>
    <row r="27" spans="1:53" ht="20.100000000000001" customHeight="1">
      <c r="A27" s="915"/>
      <c r="B27" s="916"/>
      <c r="C27" s="916"/>
      <c r="D27" s="1422" t="s">
        <v>2480</v>
      </c>
      <c r="E27" s="1423"/>
      <c r="F27" s="1423"/>
      <c r="G27" s="1423"/>
      <c r="H27" s="1423"/>
      <c r="I27" s="1423"/>
      <c r="J27" s="1423"/>
      <c r="K27" s="1448"/>
      <c r="L27" s="1443"/>
      <c r="M27" s="1443"/>
      <c r="N27" s="1443"/>
      <c r="O27" s="1443"/>
      <c r="P27" s="1443"/>
      <c r="Q27" s="1443"/>
      <c r="R27" s="1443"/>
      <c r="S27" s="1443"/>
      <c r="T27" s="1443"/>
      <c r="U27" s="1443"/>
      <c r="V27" s="1443"/>
      <c r="W27" s="1443"/>
      <c r="X27" s="1443"/>
      <c r="Y27" s="1443"/>
      <c r="Z27" s="1443"/>
      <c r="AA27" s="1443"/>
      <c r="AB27" s="1443"/>
      <c r="AC27" s="1443"/>
      <c r="AD27" s="1443"/>
      <c r="AE27" s="1443"/>
      <c r="AF27" s="1443"/>
      <c r="AG27" s="1443"/>
      <c r="AH27" s="1443"/>
      <c r="AI27" s="1443"/>
      <c r="AJ27" s="1500"/>
      <c r="AK27" s="916"/>
      <c r="AL27" s="922"/>
      <c r="AM27" s="4"/>
    </row>
    <row r="28" spans="1:53" ht="20.100000000000001" customHeight="1">
      <c r="A28" s="915"/>
      <c r="B28" s="916"/>
      <c r="C28" s="916"/>
      <c r="D28" s="1422" t="s">
        <v>2481</v>
      </c>
      <c r="E28" s="1423"/>
      <c r="F28" s="1423"/>
      <c r="G28" s="1423"/>
      <c r="H28" s="1423"/>
      <c r="I28" s="1423"/>
      <c r="J28" s="1430"/>
      <c r="K28" s="1496"/>
      <c r="L28" s="1473"/>
      <c r="M28" s="1473"/>
      <c r="N28" s="1473"/>
      <c r="O28" s="1473"/>
      <c r="P28" s="970" t="s">
        <v>2249</v>
      </c>
      <c r="Q28" s="1473"/>
      <c r="R28" s="1473"/>
      <c r="S28" s="1473"/>
      <c r="T28" s="1473"/>
      <c r="U28" s="1473"/>
      <c r="V28" s="970" t="s">
        <v>2250</v>
      </c>
      <c r="W28" s="1473"/>
      <c r="X28" s="1473"/>
      <c r="Y28" s="1473"/>
      <c r="Z28" s="1473"/>
      <c r="AA28" s="1473"/>
      <c r="AB28" s="1474"/>
      <c r="AC28" s="926"/>
      <c r="AD28" s="926"/>
      <c r="AE28" s="926"/>
      <c r="AF28" s="926"/>
      <c r="AG28" s="926"/>
      <c r="AH28" s="926"/>
      <c r="AI28" s="926"/>
      <c r="AJ28" s="926"/>
      <c r="AK28" s="916"/>
      <c r="AL28" s="922"/>
      <c r="AM28" s="4"/>
    </row>
    <row r="29" spans="1:53" ht="3.6" customHeight="1">
      <c r="A29" s="915"/>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22"/>
      <c r="AM29" s="4"/>
    </row>
    <row r="30" spans="1:53" ht="18" customHeight="1">
      <c r="A30" s="915" t="s">
        <v>2485</v>
      </c>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22"/>
      <c r="AM30" s="4"/>
    </row>
    <row r="31" spans="1:53" ht="20.100000000000001" customHeight="1">
      <c r="A31" s="915"/>
      <c r="B31" s="916"/>
      <c r="C31" s="916"/>
      <c r="D31" s="1495" t="s">
        <v>8</v>
      </c>
      <c r="E31" s="1495"/>
      <c r="F31" s="1495"/>
      <c r="G31" s="1495"/>
      <c r="H31" s="1495"/>
      <c r="I31" s="1519" t="str">
        <f>IF('第二面-3'!K4="","",'第二面-3'!K4)</f>
        <v/>
      </c>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520"/>
      <c r="AK31" s="916"/>
      <c r="AL31" s="922"/>
      <c r="AM31" s="4"/>
    </row>
    <row r="32" spans="1:53" ht="20.100000000000001" customHeight="1">
      <c r="A32" s="915"/>
      <c r="B32" s="916"/>
      <c r="C32" s="916"/>
      <c r="D32" s="1422" t="s">
        <v>2254</v>
      </c>
      <c r="E32" s="1423"/>
      <c r="F32" s="1423"/>
      <c r="G32" s="1423"/>
      <c r="H32" s="1423"/>
      <c r="I32" s="1423"/>
      <c r="J32" s="1423"/>
      <c r="K32" s="1423"/>
      <c r="L32" s="1423"/>
      <c r="M32" s="1423"/>
      <c r="N32" s="1423"/>
      <c r="O32" s="1430"/>
      <c r="P32" s="1519" t="str">
        <f>IF('第二面-3'!K6="","",'第二面-3'!K6)</f>
        <v/>
      </c>
      <c r="Q32" s="1471"/>
      <c r="R32" s="1471"/>
      <c r="S32" s="1471"/>
      <c r="T32" s="1471"/>
      <c r="U32" s="1471"/>
      <c r="V32" s="1471"/>
      <c r="W32" s="1471"/>
      <c r="X32" s="1471"/>
      <c r="Y32" s="1471"/>
      <c r="Z32" s="1471"/>
      <c r="AA32" s="1471"/>
      <c r="AB32" s="1471"/>
      <c r="AC32" s="1471"/>
      <c r="AD32" s="1471"/>
      <c r="AE32" s="1471"/>
      <c r="AF32" s="1471"/>
      <c r="AG32" s="1471"/>
      <c r="AH32" s="1471"/>
      <c r="AI32" s="1471"/>
      <c r="AJ32" s="1520"/>
      <c r="AK32" s="916"/>
      <c r="AL32" s="922"/>
      <c r="AM32" s="4"/>
    </row>
    <row r="33" spans="1:39" ht="20.100000000000001" customHeight="1">
      <c r="A33" s="915"/>
      <c r="B33" s="916"/>
      <c r="C33" s="916"/>
      <c r="D33" s="1495" t="s">
        <v>9</v>
      </c>
      <c r="E33" s="1495"/>
      <c r="F33" s="1495"/>
      <c r="G33" s="1495"/>
      <c r="H33" s="1495"/>
      <c r="I33" s="1519" t="str">
        <f>LEFT(IF('第二面-3'!K7="","",'第二面-3'!K7),3)</f>
        <v/>
      </c>
      <c r="J33" s="1471"/>
      <c r="K33" s="1471"/>
      <c r="L33" s="1471"/>
      <c r="M33" s="1471"/>
      <c r="N33" s="917" t="s">
        <v>2250</v>
      </c>
      <c r="O33" s="1471" t="str">
        <f>RIGHT(IF('第二面-3'!K7="","",'第二面-3'!K7),4)</f>
        <v/>
      </c>
      <c r="P33" s="1471"/>
      <c r="Q33" s="1471"/>
      <c r="R33" s="1471"/>
      <c r="S33" s="1471"/>
      <c r="T33" s="1520"/>
      <c r="U33" s="918"/>
      <c r="V33" s="918"/>
      <c r="W33" s="918"/>
      <c r="X33" s="918"/>
      <c r="Y33" s="918"/>
      <c r="Z33" s="918"/>
      <c r="AA33" s="918"/>
      <c r="AB33" s="918"/>
      <c r="AC33" s="918"/>
      <c r="AD33" s="918"/>
      <c r="AE33" s="918"/>
      <c r="AF33" s="918"/>
      <c r="AG33" s="918"/>
      <c r="AH33" s="916"/>
      <c r="AI33" s="916"/>
      <c r="AJ33" s="916"/>
      <c r="AK33" s="916"/>
      <c r="AL33" s="922"/>
      <c r="AM33" s="4"/>
    </row>
    <row r="34" spans="1:39" ht="20.100000000000001" customHeight="1">
      <c r="A34" s="915"/>
      <c r="B34" s="916"/>
      <c r="C34" s="916"/>
      <c r="D34" s="1495" t="s">
        <v>2253</v>
      </c>
      <c r="E34" s="1495"/>
      <c r="F34" s="1495"/>
      <c r="G34" s="1495"/>
      <c r="H34" s="1495"/>
      <c r="I34" s="1519" t="str">
        <f>IF('第二面-3'!K8="","",'第二面-3'!K8)</f>
        <v/>
      </c>
      <c r="J34" s="1471"/>
      <c r="K34" s="1471"/>
      <c r="L34" s="1471"/>
      <c r="M34" s="1471"/>
      <c r="N34" s="1471"/>
      <c r="O34" s="1471"/>
      <c r="P34" s="1471"/>
      <c r="Q34" s="1471"/>
      <c r="R34" s="1471"/>
      <c r="S34" s="1471"/>
      <c r="T34" s="1471"/>
      <c r="U34" s="1471"/>
      <c r="V34" s="1471"/>
      <c r="W34" s="1471"/>
      <c r="X34" s="1471"/>
      <c r="Y34" s="1471"/>
      <c r="Z34" s="1471"/>
      <c r="AA34" s="1471"/>
      <c r="AB34" s="1471"/>
      <c r="AC34" s="1471"/>
      <c r="AD34" s="1471"/>
      <c r="AE34" s="1471"/>
      <c r="AF34" s="1471"/>
      <c r="AG34" s="1471"/>
      <c r="AH34" s="1471"/>
      <c r="AI34" s="1471"/>
      <c r="AJ34" s="1520"/>
      <c r="AK34" s="916"/>
      <c r="AL34" s="922"/>
      <c r="AM34" s="4"/>
    </row>
    <row r="35" spans="1:39" ht="20.100000000000001" customHeight="1">
      <c r="A35" s="915"/>
      <c r="B35" s="916"/>
      <c r="C35" s="916"/>
      <c r="D35" s="1495" t="s">
        <v>11</v>
      </c>
      <c r="E35" s="1495"/>
      <c r="F35" s="1495"/>
      <c r="G35" s="1495"/>
      <c r="H35" s="1495"/>
      <c r="I35" s="1496"/>
      <c r="J35" s="1473"/>
      <c r="K35" s="1473"/>
      <c r="L35" s="1473"/>
      <c r="M35" s="1473"/>
      <c r="N35" s="970" t="s">
        <v>2249</v>
      </c>
      <c r="O35" s="1497"/>
      <c r="P35" s="1497"/>
      <c r="Q35" s="1497"/>
      <c r="R35" s="1497"/>
      <c r="S35" s="1497"/>
      <c r="T35" s="970" t="s">
        <v>2250</v>
      </c>
      <c r="U35" s="1497"/>
      <c r="V35" s="1497"/>
      <c r="W35" s="1497"/>
      <c r="X35" s="1497"/>
      <c r="Y35" s="1497"/>
      <c r="Z35" s="1499"/>
      <c r="AA35" s="918"/>
      <c r="AB35" s="918"/>
      <c r="AC35" s="918"/>
      <c r="AD35" s="918"/>
      <c r="AE35" s="918"/>
      <c r="AF35" s="918"/>
      <c r="AG35" s="918"/>
      <c r="AH35" s="916"/>
      <c r="AI35" s="916"/>
      <c r="AJ35" s="916"/>
      <c r="AK35" s="916"/>
      <c r="AL35" s="922"/>
      <c r="AM35" s="4"/>
    </row>
    <row r="36" spans="1:39" ht="3.75" customHeight="1">
      <c r="A36" s="915"/>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22"/>
      <c r="AM36" s="4"/>
    </row>
    <row r="37" spans="1:39" ht="18" customHeight="1">
      <c r="A37" s="1467" t="s">
        <v>12</v>
      </c>
      <c r="B37" s="1466"/>
      <c r="C37" s="1466"/>
      <c r="D37" s="1466"/>
      <c r="E37" s="1466"/>
      <c r="F37" s="1466"/>
      <c r="G37" s="1466"/>
      <c r="H37" s="1466"/>
      <c r="I37" s="1466"/>
      <c r="J37" s="1466"/>
      <c r="K37" s="1466"/>
      <c r="L37" s="1466"/>
      <c r="M37" s="146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22"/>
      <c r="AM37" s="4"/>
    </row>
    <row r="38" spans="1:39" ht="24.6" customHeight="1">
      <c r="A38" s="915"/>
      <c r="B38" s="916"/>
      <c r="C38" s="922"/>
      <c r="D38" s="1422" t="s">
        <v>13</v>
      </c>
      <c r="E38" s="1423"/>
      <c r="F38" s="1423"/>
      <c r="G38" s="1423"/>
      <c r="H38" s="1423"/>
      <c r="I38" s="1423"/>
      <c r="J38" s="1423"/>
      <c r="K38" s="1430"/>
      <c r="L38" s="1498"/>
      <c r="M38" s="1452"/>
      <c r="N38" s="1452"/>
      <c r="O38" s="1452" t="s">
        <v>16</v>
      </c>
      <c r="P38" s="1452"/>
      <c r="Q38" s="1562"/>
      <c r="R38" s="1562"/>
      <c r="S38" s="1562"/>
      <c r="T38" s="1562"/>
      <c r="U38" s="1562"/>
      <c r="V38" s="1562"/>
      <c r="W38" s="1562"/>
      <c r="X38" s="1562"/>
      <c r="Y38" s="1562"/>
      <c r="Z38" s="1562"/>
      <c r="AA38" s="1562"/>
      <c r="AB38" s="1562"/>
      <c r="AC38" s="1562"/>
      <c r="AD38" s="1452" t="s">
        <v>17</v>
      </c>
      <c r="AE38" s="1561"/>
      <c r="AF38" s="916"/>
      <c r="AG38" s="916"/>
      <c r="AH38" s="916"/>
      <c r="AI38" s="916"/>
      <c r="AJ38" s="916"/>
      <c r="AK38" s="916"/>
      <c r="AL38" s="922"/>
      <c r="AM38" s="4"/>
    </row>
    <row r="39" spans="1:39" ht="20.100000000000001" customHeight="1">
      <c r="A39" s="915"/>
      <c r="B39" s="916"/>
      <c r="C39" s="922"/>
      <c r="D39" s="1427" t="s">
        <v>14</v>
      </c>
      <c r="E39" s="1428"/>
      <c r="F39" s="1428"/>
      <c r="G39" s="1428"/>
      <c r="H39" s="1428"/>
      <c r="I39" s="1428"/>
      <c r="J39" s="1428"/>
      <c r="K39" s="1429"/>
      <c r="L39" s="916"/>
      <c r="M39" s="916"/>
      <c r="N39" s="1465"/>
      <c r="O39" s="1465"/>
      <c r="P39" s="1465"/>
      <c r="Q39" s="1465"/>
      <c r="R39" s="916" t="s">
        <v>18</v>
      </c>
      <c r="S39" s="1502"/>
      <c r="T39" s="1502"/>
      <c r="U39" s="1502"/>
      <c r="V39" s="1502"/>
      <c r="W39" s="916" t="s">
        <v>4</v>
      </c>
      <c r="X39" s="1502"/>
      <c r="Y39" s="1502"/>
      <c r="Z39" s="1502"/>
      <c r="AA39" s="1502"/>
      <c r="AB39" s="916" t="s">
        <v>3</v>
      </c>
      <c r="AC39" s="933"/>
      <c r="AD39" s="933"/>
      <c r="AE39" s="934"/>
      <c r="AF39" s="916"/>
      <c r="AG39" s="916"/>
      <c r="AH39" s="916"/>
      <c r="AI39" s="916"/>
      <c r="AJ39" s="916"/>
      <c r="AK39" s="916"/>
      <c r="AL39" s="922"/>
      <c r="AM39" s="4"/>
    </row>
    <row r="40" spans="1:39" ht="20.100000000000001" customHeight="1">
      <c r="A40" s="915"/>
      <c r="B40" s="916"/>
      <c r="C40" s="922"/>
      <c r="D40" s="1422" t="s">
        <v>15</v>
      </c>
      <c r="E40" s="1423"/>
      <c r="F40" s="1423"/>
      <c r="G40" s="1423"/>
      <c r="H40" s="1423"/>
      <c r="I40" s="1423"/>
      <c r="J40" s="1423"/>
      <c r="K40" s="1430"/>
      <c r="L40" s="1519" t="s">
        <v>4209</v>
      </c>
      <c r="M40" s="1471"/>
      <c r="N40" s="1471"/>
      <c r="O40" s="1471"/>
      <c r="P40" s="1471"/>
      <c r="Q40" s="1471"/>
      <c r="R40" s="1471"/>
      <c r="S40" s="1471"/>
      <c r="T40" s="1471"/>
      <c r="U40" s="1471"/>
      <c r="V40" s="1471"/>
      <c r="W40" s="1471"/>
      <c r="X40" s="1471"/>
      <c r="Y40" s="1471"/>
      <c r="Z40" s="1471"/>
      <c r="AA40" s="1471"/>
      <c r="AB40" s="1471"/>
      <c r="AC40" s="1471"/>
      <c r="AD40" s="1471"/>
      <c r="AE40" s="1520"/>
      <c r="AF40" s="918"/>
      <c r="AG40" s="918"/>
      <c r="AH40" s="916"/>
      <c r="AI40" s="916"/>
      <c r="AJ40" s="916"/>
      <c r="AK40" s="916"/>
      <c r="AL40" s="922"/>
      <c r="AM40" s="4"/>
    </row>
    <row r="41" spans="1:39" ht="3.75" customHeight="1">
      <c r="A41" s="915"/>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22"/>
      <c r="AM41" s="4"/>
    </row>
    <row r="42" spans="1:39" ht="18" customHeight="1">
      <c r="A42" s="1467" t="s">
        <v>21</v>
      </c>
      <c r="B42" s="1466"/>
      <c r="C42" s="1466"/>
      <c r="D42" s="1466"/>
      <c r="E42" s="1466"/>
      <c r="F42" s="1466"/>
      <c r="G42" s="1466"/>
      <c r="H42" s="1466"/>
      <c r="I42" s="1466"/>
      <c r="J42" s="1466"/>
      <c r="K42" s="1466"/>
      <c r="L42" s="1466"/>
      <c r="M42" s="146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22"/>
      <c r="AM42" s="4"/>
    </row>
    <row r="43" spans="1:39" ht="20.100000000000001" customHeight="1">
      <c r="A43" s="915"/>
      <c r="B43" s="916"/>
      <c r="C43" s="916"/>
      <c r="D43" s="1472" t="s">
        <v>8</v>
      </c>
      <c r="E43" s="1472"/>
      <c r="F43" s="1472"/>
      <c r="G43" s="1472"/>
      <c r="H43" s="1472"/>
      <c r="I43" s="1501"/>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3"/>
      <c r="AK43" s="916"/>
      <c r="AL43" s="922"/>
      <c r="AM43" s="4"/>
    </row>
    <row r="44" spans="1:39" ht="20.100000000000001" customHeight="1">
      <c r="A44" s="915"/>
      <c r="B44" s="916"/>
      <c r="C44" s="916"/>
      <c r="D44" s="1472" t="s">
        <v>2255</v>
      </c>
      <c r="E44" s="1472"/>
      <c r="F44" s="1472"/>
      <c r="G44" s="1472"/>
      <c r="H44" s="1472"/>
      <c r="I44" s="1501"/>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3"/>
      <c r="AK44" s="916"/>
      <c r="AL44" s="922"/>
      <c r="AM44" s="4"/>
    </row>
    <row r="45" spans="1:39" ht="20.100000000000001" customHeight="1">
      <c r="A45" s="915"/>
      <c r="B45" s="916"/>
      <c r="C45" s="916"/>
      <c r="D45" s="1472" t="s">
        <v>9</v>
      </c>
      <c r="E45" s="1472"/>
      <c r="F45" s="1472"/>
      <c r="G45" s="1472"/>
      <c r="H45" s="1472"/>
      <c r="I45" s="1501"/>
      <c r="J45" s="1502"/>
      <c r="K45" s="1502"/>
      <c r="L45" s="1502"/>
      <c r="M45" s="1502"/>
      <c r="N45" s="917" t="s">
        <v>2250</v>
      </c>
      <c r="O45" s="1502"/>
      <c r="P45" s="1502"/>
      <c r="Q45" s="1502"/>
      <c r="R45" s="1502"/>
      <c r="S45" s="1502"/>
      <c r="T45" s="1503"/>
      <c r="U45" s="918"/>
      <c r="V45" s="918"/>
      <c r="W45" s="918"/>
      <c r="X45" s="918"/>
      <c r="Y45" s="918"/>
      <c r="Z45" s="918"/>
      <c r="AA45" s="918"/>
      <c r="AB45" s="918"/>
      <c r="AC45" s="918"/>
      <c r="AD45" s="918"/>
      <c r="AE45" s="918"/>
      <c r="AF45" s="918"/>
      <c r="AG45" s="918"/>
      <c r="AH45" s="916"/>
      <c r="AI45" s="916"/>
      <c r="AJ45" s="916"/>
      <c r="AK45" s="916"/>
      <c r="AL45" s="922"/>
      <c r="AM45" s="4"/>
    </row>
    <row r="46" spans="1:39" ht="20.100000000000001" customHeight="1">
      <c r="A46" s="915"/>
      <c r="B46" s="916"/>
      <c r="C46" s="916"/>
      <c r="D46" s="1472" t="s">
        <v>2253</v>
      </c>
      <c r="E46" s="1472"/>
      <c r="F46" s="1472"/>
      <c r="G46" s="1472"/>
      <c r="H46" s="1472"/>
      <c r="I46" s="1501"/>
      <c r="J46" s="1502"/>
      <c r="K46" s="1502"/>
      <c r="L46" s="1502"/>
      <c r="M46" s="1502"/>
      <c r="N46" s="1502"/>
      <c r="O46" s="1502"/>
      <c r="P46" s="1502"/>
      <c r="Q46" s="1502"/>
      <c r="R46" s="1502"/>
      <c r="S46" s="1502"/>
      <c r="T46" s="1502"/>
      <c r="U46" s="1502"/>
      <c r="V46" s="1502"/>
      <c r="W46" s="1502"/>
      <c r="X46" s="1502"/>
      <c r="Y46" s="1502"/>
      <c r="Z46" s="1502"/>
      <c r="AA46" s="1502"/>
      <c r="AB46" s="1502"/>
      <c r="AC46" s="1502"/>
      <c r="AD46" s="1502"/>
      <c r="AE46" s="1502"/>
      <c r="AF46" s="1502"/>
      <c r="AG46" s="1502"/>
      <c r="AH46" s="1502"/>
      <c r="AI46" s="1502"/>
      <c r="AJ46" s="1503"/>
      <c r="AK46" s="916"/>
      <c r="AL46" s="922"/>
      <c r="AM46" s="4"/>
    </row>
    <row r="47" spans="1:39" ht="20.100000000000001" customHeight="1">
      <c r="A47" s="915"/>
      <c r="B47" s="916"/>
      <c r="C47" s="916"/>
      <c r="D47" s="1472" t="s">
        <v>11</v>
      </c>
      <c r="E47" s="1472"/>
      <c r="F47" s="1472"/>
      <c r="G47" s="1472"/>
      <c r="H47" s="1472"/>
      <c r="I47" s="1496"/>
      <c r="J47" s="1473"/>
      <c r="K47" s="1473"/>
      <c r="L47" s="1473"/>
      <c r="M47" s="1473"/>
      <c r="N47" s="970" t="s">
        <v>2249</v>
      </c>
      <c r="O47" s="1497"/>
      <c r="P47" s="1497"/>
      <c r="Q47" s="1497"/>
      <c r="R47" s="1497"/>
      <c r="S47" s="1497"/>
      <c r="T47" s="970" t="s">
        <v>2250</v>
      </c>
      <c r="U47" s="1497"/>
      <c r="V47" s="1497"/>
      <c r="W47" s="1497"/>
      <c r="X47" s="1497"/>
      <c r="Y47" s="1497"/>
      <c r="Z47" s="1499"/>
      <c r="AA47" s="918"/>
      <c r="AB47" s="918"/>
      <c r="AC47" s="918"/>
      <c r="AD47" s="918"/>
      <c r="AE47" s="918"/>
      <c r="AF47" s="918"/>
      <c r="AG47" s="918"/>
      <c r="AH47" s="916"/>
      <c r="AI47" s="916"/>
      <c r="AJ47" s="916"/>
      <c r="AK47" s="916"/>
      <c r="AL47" s="922"/>
      <c r="AM47" s="4"/>
    </row>
    <row r="48" spans="1:39" ht="20.100000000000001" customHeight="1">
      <c r="A48" s="915"/>
      <c r="B48" s="916"/>
      <c r="C48" s="916"/>
      <c r="D48" s="1468" t="s">
        <v>2480</v>
      </c>
      <c r="E48" s="1469"/>
      <c r="F48" s="1469"/>
      <c r="G48" s="1469"/>
      <c r="H48" s="1469"/>
      <c r="I48" s="1469"/>
      <c r="J48" s="1469"/>
      <c r="K48" s="1448"/>
      <c r="L48" s="1443"/>
      <c r="M48" s="1443"/>
      <c r="N48" s="1443"/>
      <c r="O48" s="1443"/>
      <c r="P48" s="1443"/>
      <c r="Q48" s="1443"/>
      <c r="R48" s="1443"/>
      <c r="S48" s="1443"/>
      <c r="T48" s="1443"/>
      <c r="U48" s="1443"/>
      <c r="V48" s="1443"/>
      <c r="W48" s="1443"/>
      <c r="X48" s="1443"/>
      <c r="Y48" s="1443"/>
      <c r="Z48" s="1443"/>
      <c r="AA48" s="1443"/>
      <c r="AB48" s="1443"/>
      <c r="AC48" s="1443"/>
      <c r="AD48" s="1443"/>
      <c r="AE48" s="1443"/>
      <c r="AF48" s="1443"/>
      <c r="AG48" s="1443"/>
      <c r="AH48" s="1443"/>
      <c r="AI48" s="1443"/>
      <c r="AJ48" s="1500"/>
      <c r="AK48" s="916"/>
      <c r="AL48" s="922"/>
      <c r="AM48" s="4"/>
    </row>
    <row r="49" spans="1:46" ht="20.100000000000001" customHeight="1">
      <c r="A49" s="915"/>
      <c r="B49" s="916"/>
      <c r="C49" s="916"/>
      <c r="D49" s="1468" t="s">
        <v>2481</v>
      </c>
      <c r="E49" s="1469"/>
      <c r="F49" s="1469"/>
      <c r="G49" s="1469"/>
      <c r="H49" s="1469"/>
      <c r="I49" s="1469"/>
      <c r="J49" s="1526"/>
      <c r="K49" s="1496"/>
      <c r="L49" s="1473"/>
      <c r="M49" s="1473"/>
      <c r="N49" s="1473"/>
      <c r="O49" s="1473"/>
      <c r="P49" s="970" t="s">
        <v>2249</v>
      </c>
      <c r="Q49" s="1473"/>
      <c r="R49" s="1473"/>
      <c r="S49" s="1473"/>
      <c r="T49" s="1473"/>
      <c r="U49" s="1473"/>
      <c r="V49" s="970" t="s">
        <v>2250</v>
      </c>
      <c r="W49" s="1473"/>
      <c r="X49" s="1473"/>
      <c r="Y49" s="1473"/>
      <c r="Z49" s="1473"/>
      <c r="AA49" s="1473"/>
      <c r="AB49" s="1474"/>
      <c r="AC49" s="926"/>
      <c r="AD49" s="926"/>
      <c r="AE49" s="926"/>
      <c r="AF49" s="926"/>
      <c r="AG49" s="926"/>
      <c r="AH49" s="926"/>
      <c r="AI49" s="926"/>
      <c r="AJ49" s="926"/>
      <c r="AK49" s="916"/>
      <c r="AL49" s="922"/>
      <c r="AM49" s="4"/>
    </row>
    <row r="50" spans="1:46" ht="5.25" customHeight="1">
      <c r="A50" s="923"/>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5"/>
      <c r="AM50" s="4"/>
    </row>
    <row r="51" spans="1:46" ht="5.2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4"/>
    </row>
    <row r="52" spans="1:46" ht="15" customHeight="1">
      <c r="A52" s="1466" t="s">
        <v>22</v>
      </c>
      <c r="B52" s="1466"/>
      <c r="C52" s="1466"/>
      <c r="D52" s="1466"/>
      <c r="E52" s="1466"/>
      <c r="F52" s="1466"/>
      <c r="G52" s="1466"/>
      <c r="H52" s="1466"/>
      <c r="I52" s="1466"/>
      <c r="J52" s="1466"/>
      <c r="K52" s="1466"/>
      <c r="L52" s="1466"/>
      <c r="M52" s="146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4"/>
    </row>
    <row r="53" spans="1:46" ht="15" customHeight="1">
      <c r="A53" s="1475"/>
      <c r="B53" s="1475"/>
      <c r="C53" s="1475"/>
      <c r="D53" s="1475"/>
      <c r="E53" s="1475"/>
      <c r="F53" s="1475"/>
      <c r="G53" s="1475"/>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1475"/>
      <c r="AF53" s="1475"/>
      <c r="AG53" s="1475"/>
      <c r="AH53" s="1475"/>
      <c r="AI53" s="1475"/>
      <c r="AJ53" s="1475"/>
      <c r="AK53" s="926"/>
      <c r="AL53" s="926"/>
      <c r="AM53" s="5"/>
    </row>
    <row r="54" spans="1:46" ht="15" customHeight="1">
      <c r="A54" s="1475"/>
      <c r="B54" s="1475"/>
      <c r="C54" s="1475"/>
      <c r="D54" s="1475"/>
      <c r="E54" s="1475"/>
      <c r="F54" s="1475"/>
      <c r="G54" s="1475"/>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5"/>
      <c r="AH54" s="1475"/>
      <c r="AI54" s="1475"/>
      <c r="AJ54" s="1475"/>
      <c r="AK54" s="926"/>
      <c r="AL54" s="926"/>
      <c r="AM54" s="5"/>
    </row>
    <row r="55" spans="1:46" ht="15" customHeight="1">
      <c r="A55" s="1475"/>
      <c r="B55" s="1475"/>
      <c r="C55" s="1475"/>
      <c r="D55" s="1475"/>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5"/>
      <c r="AH55" s="1475"/>
      <c r="AI55" s="1475"/>
      <c r="AJ55" s="1475"/>
      <c r="AK55" s="926"/>
      <c r="AL55" s="926"/>
      <c r="AM55" s="5"/>
    </row>
    <row r="56" spans="1:46" ht="15" customHeight="1">
      <c r="A56" s="1421" t="s">
        <v>2247</v>
      </c>
      <c r="B56" s="1421"/>
      <c r="C56" s="1421"/>
      <c r="D56" s="1421"/>
      <c r="E56" s="1421"/>
      <c r="F56" s="1421"/>
      <c r="G56" s="1421"/>
      <c r="H56" s="1421"/>
      <c r="I56" s="1421"/>
      <c r="J56" s="1421"/>
      <c r="K56" s="1421"/>
      <c r="L56" s="1421"/>
      <c r="M56" s="1421"/>
      <c r="N56" s="1421"/>
      <c r="O56" s="1421"/>
      <c r="P56" s="1421"/>
      <c r="Q56" s="1421"/>
      <c r="R56" s="1421"/>
      <c r="S56" s="1421"/>
      <c r="T56" s="1421"/>
      <c r="U56" s="1421"/>
      <c r="V56" s="1421"/>
      <c r="W56" s="1421"/>
      <c r="X56" s="1421"/>
      <c r="Y56" s="1421"/>
      <c r="Z56" s="1421"/>
      <c r="AA56" s="1421"/>
      <c r="AB56" s="1421"/>
      <c r="AC56" s="1421"/>
      <c r="AD56" s="1421"/>
      <c r="AE56" s="1421"/>
      <c r="AF56" s="1421"/>
      <c r="AG56" s="1421"/>
      <c r="AH56" s="1421"/>
      <c r="AI56" s="1421"/>
      <c r="AJ56" s="1421"/>
      <c r="AK56" s="927"/>
      <c r="AL56" s="927"/>
      <c r="AM56" s="4"/>
    </row>
    <row r="57" spans="1:46" ht="3.95" customHeight="1">
      <c r="A57" s="928"/>
      <c r="B57" s="928"/>
      <c r="C57" s="928"/>
      <c r="D57" s="928"/>
      <c r="E57" s="92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7"/>
      <c r="AL57" s="927"/>
      <c r="AM57" s="4"/>
    </row>
    <row r="58" spans="1:46" ht="3.95" customHeight="1">
      <c r="A58" s="929"/>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1"/>
      <c r="AM58" s="4"/>
    </row>
    <row r="59" spans="1:46" ht="18" customHeight="1">
      <c r="A59" s="1467" t="s">
        <v>23</v>
      </c>
      <c r="B59" s="1466"/>
      <c r="C59" s="1466"/>
      <c r="D59" s="1466"/>
      <c r="E59" s="1466"/>
      <c r="F59" s="1466"/>
      <c r="G59" s="1466"/>
      <c r="H59" s="1466"/>
      <c r="I59" s="1466"/>
      <c r="J59" s="1466"/>
      <c r="K59" s="1466"/>
      <c r="L59" s="1466"/>
      <c r="M59" s="1466"/>
      <c r="N59" s="1466"/>
      <c r="O59" s="146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22"/>
      <c r="AM59" s="4"/>
      <c r="AS59" s="6" t="s">
        <v>2359</v>
      </c>
    </row>
    <row r="60" spans="1:46" ht="23.1" customHeight="1">
      <c r="A60" s="915"/>
      <c r="B60" s="1468" t="s">
        <v>2257</v>
      </c>
      <c r="C60" s="1469"/>
      <c r="D60" s="1469"/>
      <c r="E60" s="1469"/>
      <c r="F60" s="1469"/>
      <c r="G60" s="1469"/>
      <c r="H60" s="1469"/>
      <c r="I60" s="1469"/>
      <c r="J60" s="932"/>
      <c r="K60" s="933"/>
      <c r="L60" s="1470" t="str">
        <f>TEXT('第三面-2'!AF20,"yyyy")</f>
        <v>1900</v>
      </c>
      <c r="M60" s="1471"/>
      <c r="N60" s="1471"/>
      <c r="O60" s="1471"/>
      <c r="P60" s="933" t="s">
        <v>18</v>
      </c>
      <c r="Q60" s="1471" t="str">
        <f>'第三面-2'!M20</f>
        <v/>
      </c>
      <c r="R60" s="1471"/>
      <c r="S60" s="1471"/>
      <c r="T60" s="933" t="s">
        <v>19</v>
      </c>
      <c r="U60" s="1471" t="str">
        <f>'第三面-2'!O20</f>
        <v/>
      </c>
      <c r="V60" s="1471"/>
      <c r="W60" s="1471"/>
      <c r="X60" s="933" t="s">
        <v>20</v>
      </c>
      <c r="Y60" s="934"/>
      <c r="Z60" s="916"/>
      <c r="AA60" s="916"/>
      <c r="AB60" s="916"/>
      <c r="AC60" s="916"/>
      <c r="AD60" s="916"/>
      <c r="AE60" s="916"/>
      <c r="AF60" s="916"/>
      <c r="AG60" s="916"/>
      <c r="AH60" s="916"/>
      <c r="AI60" s="916"/>
      <c r="AJ60" s="916"/>
      <c r="AK60" s="916"/>
      <c r="AL60" s="922"/>
      <c r="AM60" s="4" t="str">
        <f>IF(OR(L60="",Q60="",U60=""),"未入力","")</f>
        <v>未入力</v>
      </c>
      <c r="AS60" s="225"/>
      <c r="AT60" s="6" t="str">
        <f>IF(OR(L60="",Q60="",U60=""),"未入力です。","")</f>
        <v>未入力です。</v>
      </c>
    </row>
    <row r="61" spans="1:46" ht="23.1" customHeight="1">
      <c r="A61" s="915"/>
      <c r="B61" s="1504" t="s">
        <v>2258</v>
      </c>
      <c r="C61" s="1505"/>
      <c r="D61" s="1505"/>
      <c r="E61" s="1505"/>
      <c r="F61" s="1505"/>
      <c r="G61" s="1505"/>
      <c r="H61" s="1505"/>
      <c r="I61" s="1505"/>
      <c r="J61" s="935"/>
      <c r="K61" s="933"/>
      <c r="L61" s="1471" t="str">
        <f>TEXT('第三面-2'!AF22,"yyyy")</f>
        <v>1900</v>
      </c>
      <c r="M61" s="1471"/>
      <c r="N61" s="1471"/>
      <c r="O61" s="1471"/>
      <c r="P61" s="933" t="s">
        <v>18</v>
      </c>
      <c r="Q61" s="1471" t="str">
        <f>'第三面-2'!M22</f>
        <v/>
      </c>
      <c r="R61" s="1471"/>
      <c r="S61" s="1471"/>
      <c r="T61" s="933" t="s">
        <v>19</v>
      </c>
      <c r="U61" s="1471" t="str">
        <f>'第三面-2'!O22</f>
        <v/>
      </c>
      <c r="V61" s="1471"/>
      <c r="W61" s="1471"/>
      <c r="X61" s="933" t="s">
        <v>20</v>
      </c>
      <c r="Y61" s="934"/>
      <c r="Z61" s="916"/>
      <c r="AA61" s="916"/>
      <c r="AB61" s="916"/>
      <c r="AC61" s="916"/>
      <c r="AD61" s="916"/>
      <c r="AE61" s="916"/>
      <c r="AF61" s="916"/>
      <c r="AG61" s="916"/>
      <c r="AH61" s="916"/>
      <c r="AI61" s="916"/>
      <c r="AJ61" s="916"/>
      <c r="AK61" s="916"/>
      <c r="AL61" s="922"/>
      <c r="AM61" s="4" t="str">
        <f>IF(OR(L61="",Q61="",U61=""),"未入力","")</f>
        <v>未入力</v>
      </c>
      <c r="AS61" s="242"/>
      <c r="AT61" s="6" t="str">
        <f>IF(OR(L61="",Q61="",U61=""),"未入力です。","")</f>
        <v>未入力です。</v>
      </c>
    </row>
    <row r="62" spans="1:46" ht="3.95" customHeight="1">
      <c r="A62" s="915"/>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22"/>
      <c r="AM62" s="4"/>
      <c r="AS62" s="225"/>
    </row>
    <row r="63" spans="1:46" ht="3.95" customHeight="1">
      <c r="A63" s="915"/>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22"/>
      <c r="AM63" s="4"/>
      <c r="AS63" s="225"/>
    </row>
    <row r="64" spans="1:46" ht="18" customHeight="1">
      <c r="A64" s="1467" t="s">
        <v>24</v>
      </c>
      <c r="B64" s="1466"/>
      <c r="C64" s="1466"/>
      <c r="D64" s="1466"/>
      <c r="E64" s="1466"/>
      <c r="F64" s="146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22"/>
      <c r="AS64" s="225"/>
    </row>
    <row r="65" spans="1:68" ht="17.45" customHeight="1">
      <c r="A65" s="915"/>
      <c r="B65" s="1476" t="s">
        <v>2259</v>
      </c>
      <c r="C65" s="1477"/>
      <c r="D65" s="1477"/>
      <c r="E65" s="1477"/>
      <c r="F65" s="1477"/>
      <c r="G65" s="1477"/>
      <c r="H65" s="1477"/>
      <c r="I65" s="1478"/>
      <c r="J65" s="181"/>
      <c r="K65" s="914" t="s">
        <v>25</v>
      </c>
      <c r="L65" s="953"/>
      <c r="M65" s="914"/>
      <c r="N65" s="914"/>
      <c r="O65" s="914"/>
      <c r="P65" s="914"/>
      <c r="Q65" s="914"/>
      <c r="R65" s="243"/>
      <c r="S65" s="914" t="s">
        <v>26</v>
      </c>
      <c r="T65" s="953"/>
      <c r="U65" s="914"/>
      <c r="V65" s="914"/>
      <c r="W65" s="914"/>
      <c r="X65" s="914"/>
      <c r="Y65" s="914"/>
      <c r="Z65" s="953"/>
      <c r="AA65" s="914"/>
      <c r="AB65" s="3"/>
      <c r="AC65" s="914" t="s">
        <v>27</v>
      </c>
      <c r="AD65" s="953"/>
      <c r="AE65" s="914"/>
      <c r="AF65" s="914"/>
      <c r="AG65" s="914"/>
      <c r="AH65" s="914"/>
      <c r="AI65" s="914"/>
      <c r="AJ65" s="943"/>
      <c r="AK65" s="916"/>
      <c r="AL65" s="922"/>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915"/>
      <c r="B66" s="1479"/>
      <c r="C66" s="1480"/>
      <c r="D66" s="1480"/>
      <c r="E66" s="1480"/>
      <c r="F66" s="1480"/>
      <c r="G66" s="1480"/>
      <c r="H66" s="1480"/>
      <c r="I66" s="1481"/>
      <c r="J66" s="179"/>
      <c r="K66" s="924" t="s">
        <v>28</v>
      </c>
      <c r="L66" s="948"/>
      <c r="M66" s="924"/>
      <c r="N66" s="924"/>
      <c r="O66" s="924"/>
      <c r="P66" s="924"/>
      <c r="Q66" s="924"/>
      <c r="R66" s="244"/>
      <c r="S66" s="924" t="s">
        <v>29</v>
      </c>
      <c r="T66" s="948"/>
      <c r="U66" s="967"/>
      <c r="V66" s="967"/>
      <c r="W66" s="967"/>
      <c r="X66" s="967"/>
      <c r="Y66" s="924"/>
      <c r="Z66" s="948"/>
      <c r="AA66" s="924"/>
      <c r="AB66" s="7"/>
      <c r="AC66" s="924" t="s">
        <v>88</v>
      </c>
      <c r="AD66" s="948"/>
      <c r="AE66" s="924"/>
      <c r="AF66" s="924"/>
      <c r="AG66" s="924"/>
      <c r="AH66" s="924"/>
      <c r="AI66" s="924"/>
      <c r="AJ66" s="925"/>
      <c r="AK66" s="916"/>
      <c r="AL66" s="922"/>
      <c r="AM66" s="4"/>
      <c r="AN66" s="8" t="b">
        <v>0</v>
      </c>
      <c r="AO66" s="8" t="b">
        <v>0</v>
      </c>
      <c r="AP66" s="8" t="b">
        <v>0</v>
      </c>
      <c r="AS66" s="225"/>
    </row>
    <row r="67" spans="1:68" ht="17.45" customHeight="1">
      <c r="A67" s="915"/>
      <c r="B67" s="1482" t="s">
        <v>2300</v>
      </c>
      <c r="C67" s="1483"/>
      <c r="D67" s="1483"/>
      <c r="E67" s="1483"/>
      <c r="F67" s="1483"/>
      <c r="G67" s="1483"/>
      <c r="H67" s="1483"/>
      <c r="I67" s="1484"/>
      <c r="J67" s="181"/>
      <c r="K67" s="914" t="s">
        <v>30</v>
      </c>
      <c r="L67" s="953"/>
      <c r="M67" s="945"/>
      <c r="N67" s="914"/>
      <c r="O67" s="914"/>
      <c r="P67" s="914"/>
      <c r="Q67" s="914"/>
      <c r="R67" s="914"/>
      <c r="S67" s="911"/>
      <c r="T67" s="914"/>
      <c r="U67" s="3"/>
      <c r="V67" s="914" t="s">
        <v>31</v>
      </c>
      <c r="W67" s="911"/>
      <c r="X67" s="953"/>
      <c r="Y67" s="914"/>
      <c r="Z67" s="914"/>
      <c r="AA67" s="914"/>
      <c r="AB67" s="914"/>
      <c r="AC67" s="914"/>
      <c r="AD67" s="914"/>
      <c r="AE67" s="914"/>
      <c r="AF67" s="914"/>
      <c r="AG67" s="914"/>
      <c r="AH67" s="914"/>
      <c r="AI67" s="914"/>
      <c r="AJ67" s="943"/>
      <c r="AK67" s="916"/>
      <c r="AL67" s="922"/>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915"/>
      <c r="B68" s="1485"/>
      <c r="C68" s="1486"/>
      <c r="D68" s="1486"/>
      <c r="E68" s="1486"/>
      <c r="F68" s="1486"/>
      <c r="G68" s="1486"/>
      <c r="H68" s="1486"/>
      <c r="I68" s="1487"/>
      <c r="J68" s="179"/>
      <c r="K68" s="924" t="s">
        <v>32</v>
      </c>
      <c r="L68" s="948"/>
      <c r="M68" s="923"/>
      <c r="N68" s="924"/>
      <c r="O68" s="948"/>
      <c r="P68" s="924"/>
      <c r="Q68" s="924"/>
      <c r="R68" s="924"/>
      <c r="S68" s="924"/>
      <c r="T68" s="924"/>
      <c r="U68" s="7"/>
      <c r="V68" s="924" t="s">
        <v>33</v>
      </c>
      <c r="W68" s="924"/>
      <c r="X68" s="924"/>
      <c r="Y68" s="924"/>
      <c r="Z68" s="924"/>
      <c r="AA68" s="924"/>
      <c r="AB68" s="924"/>
      <c r="AC68" s="924"/>
      <c r="AD68" s="924"/>
      <c r="AE68" s="7"/>
      <c r="AF68" s="924" t="s">
        <v>34</v>
      </c>
      <c r="AG68" s="948"/>
      <c r="AH68" s="924"/>
      <c r="AI68" s="924"/>
      <c r="AJ68" s="925"/>
      <c r="AK68" s="916"/>
      <c r="AL68" s="922"/>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915"/>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22"/>
      <c r="AN69" s="8"/>
      <c r="AO69" s="8"/>
      <c r="AS69" s="225"/>
    </row>
    <row r="70" spans="1:68" ht="1.5" customHeight="1">
      <c r="A70" s="915"/>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22"/>
      <c r="AM70" s="4"/>
      <c r="AN70" s="8"/>
      <c r="AS70" s="225"/>
    </row>
    <row r="71" spans="1:68" ht="18" customHeight="1">
      <c r="A71" s="915" t="s">
        <v>35</v>
      </c>
      <c r="B71" s="916"/>
      <c r="C71" s="916"/>
      <c r="D71" s="916"/>
      <c r="E71" s="916"/>
      <c r="F71" s="916"/>
      <c r="G71" s="916"/>
      <c r="H71" s="916"/>
      <c r="I71" s="1421"/>
      <c r="J71" s="1421"/>
      <c r="K71" s="1421"/>
      <c r="L71" s="1421"/>
      <c r="M71" s="1421"/>
      <c r="N71" s="1421"/>
      <c r="O71" s="916"/>
      <c r="P71" s="916"/>
      <c r="Q71" s="916"/>
      <c r="R71" s="1421"/>
      <c r="S71" s="1421"/>
      <c r="T71" s="1421"/>
      <c r="U71" s="1421"/>
      <c r="V71" s="1421"/>
      <c r="W71" s="1421"/>
      <c r="X71" s="916"/>
      <c r="Y71" s="916"/>
      <c r="Z71" s="916"/>
      <c r="AA71" s="916"/>
      <c r="AB71" s="916"/>
      <c r="AC71" s="916"/>
      <c r="AD71" s="916"/>
      <c r="AE71" s="916"/>
      <c r="AF71" s="916"/>
      <c r="AG71" s="916"/>
      <c r="AH71" s="916"/>
      <c r="AI71" s="916"/>
      <c r="AJ71" s="916"/>
      <c r="AK71" s="916"/>
      <c r="AL71" s="922"/>
      <c r="AM71" s="4"/>
      <c r="AN71" s="8"/>
      <c r="AO71" s="8"/>
      <c r="AS71" s="225"/>
    </row>
    <row r="72" spans="1:68" ht="39" customHeight="1">
      <c r="A72" s="915"/>
      <c r="B72" s="1468" t="s">
        <v>2260</v>
      </c>
      <c r="C72" s="1469"/>
      <c r="D72" s="1469"/>
      <c r="E72" s="1469"/>
      <c r="F72" s="1469"/>
      <c r="G72" s="1469"/>
      <c r="H72" s="1469"/>
      <c r="I72" s="1526"/>
      <c r="J72" s="1527"/>
      <c r="K72" s="1528"/>
      <c r="L72" s="1528"/>
      <c r="M72" s="1528"/>
      <c r="N72" s="1528"/>
      <c r="O72" s="1528"/>
      <c r="P72" s="1528"/>
      <c r="Q72" s="1528"/>
      <c r="R72" s="1528"/>
      <c r="S72" s="1528"/>
      <c r="T72" s="1528"/>
      <c r="U72" s="1533"/>
      <c r="V72" s="1533"/>
      <c r="W72" s="1533"/>
      <c r="X72" s="1533"/>
      <c r="Y72" s="1533"/>
      <c r="Z72" s="1533"/>
      <c r="AA72" s="1533"/>
      <c r="AB72" s="1533"/>
      <c r="AC72" s="1533"/>
      <c r="AD72" s="1533"/>
      <c r="AE72" s="1533"/>
      <c r="AF72" s="1533"/>
      <c r="AG72" s="1533"/>
      <c r="AH72" s="1533"/>
      <c r="AI72" s="1533"/>
      <c r="AJ72" s="1534"/>
      <c r="AK72" s="916"/>
      <c r="AL72" s="922"/>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915"/>
      <c r="B73" s="1476" t="s">
        <v>2261</v>
      </c>
      <c r="C73" s="1477"/>
      <c r="D73" s="1477"/>
      <c r="E73" s="1477"/>
      <c r="F73" s="1477"/>
      <c r="G73" s="1477"/>
      <c r="H73" s="1477"/>
      <c r="I73" s="1477"/>
      <c r="J73" s="245"/>
      <c r="K73" s="913" t="s">
        <v>36</v>
      </c>
      <c r="L73" s="913"/>
      <c r="M73" s="913"/>
      <c r="N73" s="913"/>
      <c r="O73" s="913"/>
      <c r="P73" s="913"/>
      <c r="Q73" s="914"/>
      <c r="R73" s="914"/>
      <c r="S73" s="911"/>
      <c r="T73" s="913"/>
      <c r="U73" s="913"/>
      <c r="V73" s="913"/>
      <c r="W73" s="913"/>
      <c r="X73" s="913"/>
      <c r="Y73" s="913"/>
      <c r="Z73" s="232"/>
      <c r="AA73" s="913" t="s">
        <v>37</v>
      </c>
      <c r="AB73" s="914"/>
      <c r="AC73" s="914"/>
      <c r="AD73" s="914"/>
      <c r="AE73" s="914"/>
      <c r="AF73" s="914"/>
      <c r="AG73" s="953"/>
      <c r="AH73" s="914"/>
      <c r="AI73" s="914"/>
      <c r="AJ73" s="943"/>
      <c r="AK73" s="916"/>
      <c r="AL73" s="922"/>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915"/>
      <c r="B74" s="1524"/>
      <c r="C74" s="1525"/>
      <c r="D74" s="1525"/>
      <c r="E74" s="1525"/>
      <c r="F74" s="1525"/>
      <c r="G74" s="1525"/>
      <c r="H74" s="1525"/>
      <c r="I74" s="1525"/>
      <c r="J74" s="246"/>
      <c r="K74" s="916" t="s">
        <v>38</v>
      </c>
      <c r="L74" s="916"/>
      <c r="M74" s="916"/>
      <c r="N74" s="911"/>
      <c r="O74" s="916"/>
      <c r="P74" s="916"/>
      <c r="Q74" s="916"/>
      <c r="R74" s="916"/>
      <c r="S74" s="916"/>
      <c r="T74" s="916"/>
      <c r="U74" s="916"/>
      <c r="V74" s="916"/>
      <c r="W74" s="916"/>
      <c r="X74" s="916"/>
      <c r="Y74" s="911"/>
      <c r="AA74" s="912" t="s">
        <v>39</v>
      </c>
      <c r="AB74" s="912"/>
      <c r="AC74" s="912"/>
      <c r="AD74" s="912"/>
      <c r="AE74" s="912"/>
      <c r="AF74" s="912"/>
      <c r="AG74" s="911"/>
      <c r="AH74" s="916"/>
      <c r="AI74" s="916"/>
      <c r="AJ74" s="922"/>
      <c r="AK74" s="916"/>
      <c r="AL74" s="922"/>
      <c r="AM74" s="4"/>
      <c r="AN74" s="8" t="b">
        <v>0</v>
      </c>
      <c r="AO74" s="8" t="b">
        <v>0</v>
      </c>
      <c r="AS74" s="225"/>
    </row>
    <row r="75" spans="1:68" ht="17.45" customHeight="1">
      <c r="A75" s="915"/>
      <c r="B75" s="1479"/>
      <c r="C75" s="1480"/>
      <c r="D75" s="1480"/>
      <c r="E75" s="1480"/>
      <c r="F75" s="1480"/>
      <c r="G75" s="1480"/>
      <c r="H75" s="1480"/>
      <c r="I75" s="1480"/>
      <c r="J75" s="247"/>
      <c r="K75" s="920" t="s">
        <v>40</v>
      </c>
      <c r="L75" s="920"/>
      <c r="M75" s="920"/>
      <c r="N75" s="920"/>
      <c r="O75" s="920"/>
      <c r="P75" s="920"/>
      <c r="Q75" s="920"/>
      <c r="R75" s="920"/>
      <c r="S75" s="920"/>
      <c r="T75" s="920"/>
      <c r="U75" s="920"/>
      <c r="V75" s="920"/>
      <c r="W75" s="920"/>
      <c r="X75" s="920"/>
      <c r="Y75" s="920"/>
      <c r="Z75" s="920"/>
      <c r="AA75" s="920"/>
      <c r="AB75" s="920"/>
      <c r="AC75" s="920"/>
      <c r="AD75" s="924"/>
      <c r="AE75" s="924"/>
      <c r="AF75" s="924"/>
      <c r="AG75" s="948"/>
      <c r="AH75" s="924"/>
      <c r="AI75" s="924"/>
      <c r="AJ75" s="925"/>
      <c r="AK75" s="916"/>
      <c r="AL75" s="922"/>
      <c r="AM75" s="4"/>
      <c r="AN75" s="8" t="b">
        <v>0</v>
      </c>
      <c r="AO75" s="8"/>
      <c r="AS75" s="225"/>
    </row>
    <row r="76" spans="1:68" ht="3.95" customHeight="1">
      <c r="A76" s="915"/>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c r="AI76" s="916"/>
      <c r="AJ76" s="916"/>
      <c r="AK76" s="916"/>
      <c r="AL76" s="922"/>
      <c r="AS76" s="225"/>
    </row>
    <row r="77" spans="1:68" ht="3.9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16"/>
      <c r="AF77" s="916"/>
      <c r="AG77" s="916"/>
      <c r="AH77" s="916"/>
      <c r="AI77" s="916"/>
      <c r="AJ77" s="916"/>
      <c r="AK77" s="916"/>
      <c r="AL77" s="922"/>
      <c r="AS77" s="225"/>
    </row>
    <row r="78" spans="1:68" ht="17.45" customHeight="1">
      <c r="A78" s="177" t="s">
        <v>41</v>
      </c>
      <c r="B78" s="4"/>
      <c r="C78" s="4"/>
      <c r="D78" s="4"/>
      <c r="E78" s="4"/>
      <c r="F78" s="4"/>
      <c r="G78" s="4"/>
      <c r="H78" s="916"/>
      <c r="I78" s="936"/>
      <c r="J78" s="182"/>
      <c r="K78" s="919" t="s">
        <v>42</v>
      </c>
      <c r="L78" s="919"/>
      <c r="M78" s="919"/>
      <c r="N78" s="919"/>
      <c r="O78" s="183"/>
      <c r="P78" s="919" t="s">
        <v>43</v>
      </c>
      <c r="Q78" s="919"/>
      <c r="R78" s="919"/>
      <c r="S78" s="919"/>
      <c r="T78" s="183"/>
      <c r="U78" s="919" t="s">
        <v>44</v>
      </c>
      <c r="V78" s="919"/>
      <c r="W78" s="919"/>
      <c r="X78" s="919"/>
      <c r="Y78" s="183"/>
      <c r="Z78" s="919" t="s">
        <v>45</v>
      </c>
      <c r="AA78" s="919"/>
      <c r="AB78" s="919"/>
      <c r="AC78" s="919"/>
      <c r="AD78" s="934"/>
      <c r="AE78" s="916"/>
      <c r="AF78" s="916"/>
      <c r="AG78" s="911"/>
      <c r="AH78" s="911"/>
      <c r="AI78" s="911"/>
      <c r="AJ78" s="911"/>
      <c r="AK78" s="911"/>
      <c r="AL78" s="936"/>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915"/>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22"/>
      <c r="AM79" s="4"/>
      <c r="AS79" s="225"/>
    </row>
    <row r="80" spans="1:68" ht="3.6" customHeight="1">
      <c r="A80" s="915"/>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22"/>
      <c r="AM80" s="4"/>
      <c r="AS80" s="225"/>
    </row>
    <row r="81" spans="1:46" ht="23.1" customHeight="1">
      <c r="A81" s="1524" t="s">
        <v>2264</v>
      </c>
      <c r="B81" s="1525"/>
      <c r="C81" s="1525"/>
      <c r="D81" s="1525"/>
      <c r="E81" s="1525"/>
      <c r="F81" s="1525"/>
      <c r="G81" s="1525"/>
      <c r="H81" s="1525"/>
      <c r="I81" s="1529"/>
      <c r="J81" s="1530"/>
      <c r="K81" s="1531"/>
      <c r="L81" s="1531"/>
      <c r="M81" s="1531"/>
      <c r="N81" s="1531"/>
      <c r="O81" s="1531"/>
      <c r="P81" s="1531"/>
      <c r="Q81" s="1531"/>
      <c r="R81" s="1532"/>
      <c r="S81" s="916" t="s">
        <v>2324</v>
      </c>
      <c r="T81" s="916"/>
      <c r="U81" s="916"/>
      <c r="V81" s="916"/>
      <c r="W81" s="916"/>
      <c r="X81" s="916"/>
      <c r="Y81" s="916"/>
      <c r="Z81" s="916"/>
      <c r="AA81" s="916"/>
      <c r="AB81" s="916"/>
      <c r="AC81" s="916"/>
      <c r="AD81" s="916"/>
      <c r="AE81" s="916"/>
      <c r="AF81" s="916"/>
      <c r="AG81" s="916"/>
      <c r="AH81" s="916"/>
      <c r="AI81" s="916"/>
      <c r="AJ81" s="916"/>
      <c r="AK81" s="916"/>
      <c r="AL81" s="922"/>
      <c r="AM81" s="6" t="str">
        <f>IF(COUNTA(J81)=0,"未入力","")</f>
        <v>未入力</v>
      </c>
      <c r="AN81" s="8"/>
      <c r="AO81" s="8"/>
      <c r="AP81" s="8"/>
      <c r="AQ81" s="8"/>
      <c r="AR81" s="8"/>
      <c r="AS81" s="225"/>
      <c r="AT81" s="6" t="str">
        <f>IF(COUNTA(J81)=0,"未入力です。","")</f>
        <v>未入力です。</v>
      </c>
    </row>
    <row r="82" spans="1:46" ht="5.0999999999999996" customHeight="1">
      <c r="A82" s="915"/>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22"/>
      <c r="AM82" s="4"/>
      <c r="AS82" s="225"/>
    </row>
    <row r="83" spans="1:46" ht="18" customHeight="1">
      <c r="A83" s="1467" t="s">
        <v>2294</v>
      </c>
      <c r="B83" s="1466"/>
      <c r="C83" s="1466"/>
      <c r="D83" s="1466"/>
      <c r="E83" s="1466"/>
      <c r="F83" s="1466"/>
      <c r="G83" s="1466"/>
      <c r="H83" s="1466"/>
      <c r="I83" s="1466"/>
      <c r="J83" s="1466"/>
      <c r="K83" s="1466"/>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22"/>
      <c r="AM83" s="4"/>
      <c r="AS83" s="225"/>
    </row>
    <row r="84" spans="1:46" ht="23.1" customHeight="1">
      <c r="A84" s="915"/>
      <c r="B84" s="1507" t="s">
        <v>2262</v>
      </c>
      <c r="C84" s="1508"/>
      <c r="D84" s="1508"/>
      <c r="E84" s="1508"/>
      <c r="F84" s="1508"/>
      <c r="G84" s="1508"/>
      <c r="H84" s="1508"/>
      <c r="I84" s="1508"/>
      <c r="J84" s="1509">
        <v>1</v>
      </c>
      <c r="K84" s="1510"/>
      <c r="L84" s="1510"/>
      <c r="M84" s="1510"/>
      <c r="N84" s="1510"/>
      <c r="O84" s="1510"/>
      <c r="P84" s="1510"/>
      <c r="Q84" s="1510"/>
      <c r="R84" s="1511"/>
      <c r="S84" s="1424"/>
      <c r="T84" s="1425"/>
      <c r="U84" s="1425"/>
      <c r="V84" s="1425"/>
      <c r="W84" s="1425"/>
      <c r="X84" s="1425"/>
      <c r="Y84" s="1425"/>
      <c r="Z84" s="1425"/>
      <c r="AA84" s="1506"/>
      <c r="AB84" s="1424"/>
      <c r="AC84" s="1425"/>
      <c r="AD84" s="1425"/>
      <c r="AE84" s="1425"/>
      <c r="AF84" s="1425"/>
      <c r="AG84" s="1425"/>
      <c r="AH84" s="1425"/>
      <c r="AI84" s="1425"/>
      <c r="AJ84" s="1426"/>
      <c r="AK84" s="937"/>
      <c r="AL84" s="938"/>
      <c r="AM84" s="4" t="str">
        <f>IF(COUNTA(J84,S84,AB84)=0,"未入力","")</f>
        <v/>
      </c>
      <c r="AN84" s="6" t="str">
        <f>IF(T84&lt;&gt;"","1"&amp;TEXT(T84,"00"),
IF(T85&lt;&gt;"","2"&amp;TEXT(T85,"00"),
IF(T86&lt;&gt;"","3"&amp;TEXT(T86,"00"),"")))</f>
        <v/>
      </c>
      <c r="AS84" s="225"/>
      <c r="AT84" s="6" t="str">
        <f>IF(COUNTA(J84,S84,AB84)=0,"未入力です。","")</f>
        <v/>
      </c>
    </row>
    <row r="85" spans="1:46" ht="39" customHeight="1">
      <c r="A85" s="915"/>
      <c r="B85" s="1422" t="s">
        <v>2263</v>
      </c>
      <c r="C85" s="1423"/>
      <c r="D85" s="1423"/>
      <c r="E85" s="1423"/>
      <c r="F85" s="1423"/>
      <c r="G85" s="1423"/>
      <c r="H85" s="1423"/>
      <c r="I85" s="1423"/>
      <c r="J85" s="1509">
        <f>'第二面-3'!A52</f>
        <v>0</v>
      </c>
      <c r="K85" s="1510"/>
      <c r="L85" s="1510"/>
      <c r="M85" s="1510"/>
      <c r="N85" s="1510"/>
      <c r="O85" s="1510"/>
      <c r="P85" s="1510"/>
      <c r="Q85" s="1510"/>
      <c r="R85" s="1511"/>
      <c r="S85" s="1424"/>
      <c r="T85" s="1425"/>
      <c r="U85" s="1425"/>
      <c r="V85" s="1425"/>
      <c r="W85" s="1425"/>
      <c r="X85" s="1425"/>
      <c r="Y85" s="1425"/>
      <c r="Z85" s="1425"/>
      <c r="AA85" s="1506"/>
      <c r="AB85" s="1424"/>
      <c r="AC85" s="1425"/>
      <c r="AD85" s="1425"/>
      <c r="AE85" s="1425"/>
      <c r="AF85" s="1425"/>
      <c r="AG85" s="1425"/>
      <c r="AH85" s="1425"/>
      <c r="AI85" s="1425"/>
      <c r="AJ85" s="1426"/>
      <c r="AK85" s="937"/>
      <c r="AL85" s="938"/>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915"/>
      <c r="B86" s="1482" t="s">
        <v>2445</v>
      </c>
      <c r="C86" s="1477"/>
      <c r="D86" s="1477"/>
      <c r="E86" s="1477"/>
      <c r="F86" s="1477"/>
      <c r="G86" s="1477"/>
      <c r="H86" s="1477"/>
      <c r="I86" s="1477"/>
      <c r="J86" s="1535"/>
      <c r="K86" s="1536"/>
      <c r="L86" s="1536"/>
      <c r="M86" s="1536"/>
      <c r="N86" s="1536"/>
      <c r="O86" s="1536"/>
      <c r="P86" s="1536"/>
      <c r="Q86" s="1536"/>
      <c r="R86" s="1537"/>
      <c r="S86" s="1538"/>
      <c r="T86" s="1536"/>
      <c r="U86" s="1536"/>
      <c r="V86" s="1536"/>
      <c r="W86" s="1536"/>
      <c r="X86" s="1536"/>
      <c r="Y86" s="1536"/>
      <c r="Z86" s="1536"/>
      <c r="AA86" s="1537"/>
      <c r="AB86" s="1538"/>
      <c r="AC86" s="1536"/>
      <c r="AD86" s="1536"/>
      <c r="AE86" s="1536"/>
      <c r="AF86" s="1536"/>
      <c r="AG86" s="1536"/>
      <c r="AH86" s="1536"/>
      <c r="AI86" s="1536"/>
      <c r="AJ86" s="1539"/>
      <c r="AK86" s="937"/>
      <c r="AL86" s="938"/>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915"/>
      <c r="B87" s="1479"/>
      <c r="C87" s="1480"/>
      <c r="D87" s="1480"/>
      <c r="E87" s="1480"/>
      <c r="F87" s="1480"/>
      <c r="G87" s="1480"/>
      <c r="H87" s="1480"/>
      <c r="I87" s="1480"/>
      <c r="J87" s="1554" t="s">
        <v>2444</v>
      </c>
      <c r="K87" s="1425"/>
      <c r="L87" s="1425"/>
      <c r="M87" s="1425"/>
      <c r="N87" s="1425"/>
      <c r="O87" s="1425"/>
      <c r="P87" s="1425"/>
      <c r="Q87" s="1425"/>
      <c r="R87" s="1506"/>
      <c r="S87" s="1424" t="s">
        <v>2444</v>
      </c>
      <c r="T87" s="1425"/>
      <c r="U87" s="1425"/>
      <c r="V87" s="1425"/>
      <c r="W87" s="1425"/>
      <c r="X87" s="1425"/>
      <c r="Y87" s="1425"/>
      <c r="Z87" s="1425"/>
      <c r="AA87" s="1506"/>
      <c r="AB87" s="1424" t="s">
        <v>2444</v>
      </c>
      <c r="AC87" s="1425"/>
      <c r="AD87" s="1425"/>
      <c r="AE87" s="1425"/>
      <c r="AF87" s="1425"/>
      <c r="AG87" s="1425"/>
      <c r="AH87" s="1425"/>
      <c r="AI87" s="1425"/>
      <c r="AJ87" s="1426"/>
      <c r="AK87" s="939"/>
      <c r="AL87" s="938"/>
      <c r="AM87" s="4"/>
      <c r="AN87" s="6" t="b">
        <v>0</v>
      </c>
      <c r="AO87" s="6" t="b">
        <v>0</v>
      </c>
      <c r="AP87" s="6" t="b">
        <v>0</v>
      </c>
      <c r="AS87" s="225"/>
    </row>
    <row r="88" spans="1:46" ht="20.100000000000001" customHeight="1">
      <c r="A88" s="915"/>
      <c r="B88" s="1553" t="s">
        <v>2446</v>
      </c>
      <c r="C88" s="1490"/>
      <c r="D88" s="1490"/>
      <c r="E88" s="1490"/>
      <c r="F88" s="1490"/>
      <c r="G88" s="1490"/>
      <c r="H88" s="1490"/>
      <c r="I88" s="1490"/>
      <c r="J88" s="1543"/>
      <c r="K88" s="1544"/>
      <c r="L88" s="1544"/>
      <c r="M88" s="1544"/>
      <c r="N88" s="1544"/>
      <c r="O88" s="1544"/>
      <c r="P88" s="1544"/>
      <c r="Q88" s="1544"/>
      <c r="R88" s="1545"/>
      <c r="S88" s="1549"/>
      <c r="T88" s="1544"/>
      <c r="U88" s="1544"/>
      <c r="V88" s="1544"/>
      <c r="W88" s="1544"/>
      <c r="X88" s="1544"/>
      <c r="Y88" s="1544"/>
      <c r="Z88" s="1544"/>
      <c r="AA88" s="1545"/>
      <c r="AB88" s="1549"/>
      <c r="AC88" s="1544"/>
      <c r="AD88" s="1544"/>
      <c r="AE88" s="1544"/>
      <c r="AF88" s="1544"/>
      <c r="AG88" s="1544"/>
      <c r="AH88" s="1544"/>
      <c r="AI88" s="1544"/>
      <c r="AJ88" s="1551"/>
      <c r="AK88" s="912"/>
      <c r="AL88" s="940"/>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915"/>
      <c r="B89" s="1491"/>
      <c r="C89" s="1492"/>
      <c r="D89" s="1492"/>
      <c r="E89" s="1492"/>
      <c r="F89" s="1492"/>
      <c r="G89" s="1492"/>
      <c r="H89" s="1492"/>
      <c r="I89" s="1492"/>
      <c r="J89" s="1546"/>
      <c r="K89" s="1547"/>
      <c r="L89" s="1547"/>
      <c r="M89" s="1547"/>
      <c r="N89" s="1547"/>
      <c r="O89" s="1547"/>
      <c r="P89" s="1547"/>
      <c r="Q89" s="1547"/>
      <c r="R89" s="1548"/>
      <c r="S89" s="1550"/>
      <c r="T89" s="1547"/>
      <c r="U89" s="1547"/>
      <c r="V89" s="1547"/>
      <c r="W89" s="1547"/>
      <c r="X89" s="1547"/>
      <c r="Y89" s="1547"/>
      <c r="Z89" s="1547"/>
      <c r="AA89" s="1548"/>
      <c r="AB89" s="1550"/>
      <c r="AC89" s="1547"/>
      <c r="AD89" s="1547"/>
      <c r="AE89" s="1547"/>
      <c r="AF89" s="1547"/>
      <c r="AG89" s="1547"/>
      <c r="AH89" s="1547"/>
      <c r="AI89" s="1547"/>
      <c r="AJ89" s="1552"/>
      <c r="AK89" s="941"/>
      <c r="AL89" s="942"/>
      <c r="AM89" s="4"/>
      <c r="AS89" s="225"/>
    </row>
    <row r="90" spans="1:46" ht="23.1" customHeight="1">
      <c r="A90" s="915"/>
      <c r="B90" s="1504" t="s">
        <v>2447</v>
      </c>
      <c r="C90" s="1505"/>
      <c r="D90" s="1505"/>
      <c r="E90" s="1505"/>
      <c r="F90" s="1505"/>
      <c r="G90" s="1505"/>
      <c r="H90" s="1505"/>
      <c r="I90" s="1505"/>
      <c r="J90" s="932"/>
      <c r="K90" s="1451"/>
      <c r="L90" s="1451"/>
      <c r="M90" s="1451"/>
      <c r="N90" s="1451"/>
      <c r="O90" s="1451"/>
      <c r="P90" s="1452" t="s">
        <v>46</v>
      </c>
      <c r="Q90" s="1452"/>
      <c r="R90" s="960"/>
      <c r="S90" s="961"/>
      <c r="T90" s="1451"/>
      <c r="U90" s="1451"/>
      <c r="V90" s="1451"/>
      <c r="W90" s="1451"/>
      <c r="X90" s="1451"/>
      <c r="Y90" s="1452" t="s">
        <v>46</v>
      </c>
      <c r="Z90" s="1452"/>
      <c r="AA90" s="960"/>
      <c r="AB90" s="961"/>
      <c r="AC90" s="1451"/>
      <c r="AD90" s="1451"/>
      <c r="AE90" s="1451"/>
      <c r="AF90" s="1451"/>
      <c r="AG90" s="1451"/>
      <c r="AH90" s="1452" t="s">
        <v>46</v>
      </c>
      <c r="AI90" s="1452"/>
      <c r="AJ90" s="934"/>
      <c r="AK90" s="916"/>
      <c r="AL90" s="922"/>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915"/>
      <c r="B91" s="1482" t="s">
        <v>2448</v>
      </c>
      <c r="C91" s="1483"/>
      <c r="D91" s="1483"/>
      <c r="E91" s="1483"/>
      <c r="F91" s="1483"/>
      <c r="G91" s="1483"/>
      <c r="H91" s="1483"/>
      <c r="I91" s="1483"/>
      <c r="J91" s="945"/>
      <c r="K91" s="914"/>
      <c r="L91" s="914"/>
      <c r="M91" s="914"/>
      <c r="N91" s="914"/>
      <c r="O91" s="914"/>
      <c r="P91" s="914"/>
      <c r="Q91" s="914"/>
      <c r="R91" s="956"/>
      <c r="S91" s="957"/>
      <c r="T91" s="1542"/>
      <c r="U91" s="1542"/>
      <c r="V91" s="1542"/>
      <c r="W91" s="1542"/>
      <c r="X91" s="1542"/>
      <c r="Y91" s="914"/>
      <c r="Z91" s="914"/>
      <c r="AA91" s="956"/>
      <c r="AB91" s="957"/>
      <c r="AC91" s="914"/>
      <c r="AD91" s="914"/>
      <c r="AE91" s="914"/>
      <c r="AF91" s="914"/>
      <c r="AG91" s="914"/>
      <c r="AH91" s="914"/>
      <c r="AI91" s="914"/>
      <c r="AJ91" s="943"/>
      <c r="AK91" s="916"/>
      <c r="AL91" s="922"/>
      <c r="AM91" s="4"/>
      <c r="AN91" s="8"/>
      <c r="AO91" s="8"/>
      <c r="AP91" s="8"/>
      <c r="AS91" s="225">
        <f>COUNTIF(AN91:AN97, TRUE)</f>
        <v>0</v>
      </c>
    </row>
    <row r="92" spans="1:46" ht="18.95" customHeight="1">
      <c r="A92" s="915"/>
      <c r="B92" s="1485"/>
      <c r="C92" s="1486"/>
      <c r="D92" s="1486"/>
      <c r="E92" s="1486"/>
      <c r="F92" s="1486"/>
      <c r="G92" s="1486"/>
      <c r="H92" s="1486"/>
      <c r="I92" s="1486"/>
      <c r="J92" s="923"/>
      <c r="K92" s="1419"/>
      <c r="L92" s="1419"/>
      <c r="M92" s="1419"/>
      <c r="N92" s="1419"/>
      <c r="O92" s="1419"/>
      <c r="P92" s="1541" t="s">
        <v>47</v>
      </c>
      <c r="Q92" s="1541"/>
      <c r="R92" s="958"/>
      <c r="S92" s="959"/>
      <c r="T92" s="1419"/>
      <c r="U92" s="1419"/>
      <c r="V92" s="1419"/>
      <c r="W92" s="1419"/>
      <c r="X92" s="1419"/>
      <c r="Y92" s="1541" t="s">
        <v>2301</v>
      </c>
      <c r="Z92" s="1541"/>
      <c r="AA92" s="958"/>
      <c r="AB92" s="959"/>
      <c r="AC92" s="1419"/>
      <c r="AD92" s="1419"/>
      <c r="AE92" s="1419"/>
      <c r="AF92" s="1419"/>
      <c r="AG92" s="1419"/>
      <c r="AH92" s="1541" t="s">
        <v>2301</v>
      </c>
      <c r="AI92" s="1541"/>
      <c r="AJ92" s="925"/>
      <c r="AK92" s="916"/>
      <c r="AL92" s="922"/>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915"/>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916"/>
      <c r="AL93" s="922"/>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915"/>
      <c r="B94" s="1431" t="s">
        <v>2449</v>
      </c>
      <c r="C94" s="1432"/>
      <c r="D94" s="1432"/>
      <c r="E94" s="1432"/>
      <c r="F94" s="1432"/>
      <c r="G94" s="1432"/>
      <c r="H94" s="1432"/>
      <c r="I94" s="1433"/>
      <c r="J94" s="962" t="s">
        <v>2308</v>
      </c>
      <c r="K94" s="1415" t="s">
        <v>2311</v>
      </c>
      <c r="L94" s="1416"/>
      <c r="M94" s="1417"/>
      <c r="N94" s="1445"/>
      <c r="O94" s="1445"/>
      <c r="P94" s="1445"/>
      <c r="Q94" s="1445"/>
      <c r="R94" s="1447"/>
      <c r="S94" s="943" t="s">
        <v>2308</v>
      </c>
      <c r="T94" s="1415" t="s">
        <v>2311</v>
      </c>
      <c r="U94" s="1416"/>
      <c r="V94" s="1417"/>
      <c r="W94" s="1444"/>
      <c r="X94" s="1445"/>
      <c r="Y94" s="1445"/>
      <c r="Z94" s="1445"/>
      <c r="AA94" s="1447"/>
      <c r="AB94" s="943" t="s">
        <v>2308</v>
      </c>
      <c r="AC94" s="1415" t="s">
        <v>2311</v>
      </c>
      <c r="AD94" s="1416"/>
      <c r="AE94" s="1417"/>
      <c r="AF94" s="1444"/>
      <c r="AG94" s="1445"/>
      <c r="AH94" s="1445"/>
      <c r="AI94" s="1445"/>
      <c r="AJ94" s="1446"/>
      <c r="AK94" s="916"/>
      <c r="AL94" s="922"/>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915"/>
      <c r="B95" s="1434"/>
      <c r="C95" s="1435"/>
      <c r="D95" s="1435"/>
      <c r="E95" s="1435"/>
      <c r="F95" s="1435"/>
      <c r="G95" s="1435"/>
      <c r="H95" s="1435"/>
      <c r="I95" s="1436"/>
      <c r="J95" s="963"/>
      <c r="K95" s="1415" t="s">
        <v>2312</v>
      </c>
      <c r="L95" s="1416"/>
      <c r="M95" s="1417"/>
      <c r="N95" s="1540"/>
      <c r="O95" s="1540"/>
      <c r="P95" s="1540"/>
      <c r="Q95" s="1540"/>
      <c r="R95" s="960" t="s">
        <v>47</v>
      </c>
      <c r="S95" s="925"/>
      <c r="T95" s="1415" t="s">
        <v>2312</v>
      </c>
      <c r="U95" s="1416"/>
      <c r="V95" s="1416"/>
      <c r="W95" s="1448"/>
      <c r="X95" s="1443"/>
      <c r="Y95" s="1443"/>
      <c r="Z95" s="1443"/>
      <c r="AA95" s="960" t="s">
        <v>47</v>
      </c>
      <c r="AB95" s="925"/>
      <c r="AC95" s="1415" t="s">
        <v>2312</v>
      </c>
      <c r="AD95" s="1416"/>
      <c r="AE95" s="1416"/>
      <c r="AF95" s="1448"/>
      <c r="AG95" s="1443"/>
      <c r="AH95" s="1443"/>
      <c r="AI95" s="1443"/>
      <c r="AJ95" s="934" t="s">
        <v>47</v>
      </c>
      <c r="AK95" s="916"/>
      <c r="AL95" s="922"/>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915"/>
      <c r="B96" s="1434"/>
      <c r="C96" s="1435"/>
      <c r="D96" s="1435"/>
      <c r="E96" s="1435"/>
      <c r="F96" s="1435"/>
      <c r="G96" s="1435"/>
      <c r="H96" s="1435"/>
      <c r="I96" s="1436"/>
      <c r="J96" s="962" t="s">
        <v>2309</v>
      </c>
      <c r="K96" s="1415" t="s">
        <v>2311</v>
      </c>
      <c r="L96" s="1416"/>
      <c r="M96" s="1417"/>
      <c r="N96" s="1445"/>
      <c r="O96" s="1445"/>
      <c r="P96" s="1445"/>
      <c r="Q96" s="1445"/>
      <c r="R96" s="1447"/>
      <c r="S96" s="943" t="s">
        <v>2309</v>
      </c>
      <c r="T96" s="1415" t="s">
        <v>2311</v>
      </c>
      <c r="U96" s="1416"/>
      <c r="V96" s="1417"/>
      <c r="W96" s="1444"/>
      <c r="X96" s="1445"/>
      <c r="Y96" s="1445"/>
      <c r="Z96" s="1445"/>
      <c r="AA96" s="1447"/>
      <c r="AB96" s="943" t="s">
        <v>2309</v>
      </c>
      <c r="AC96" s="1415" t="s">
        <v>2311</v>
      </c>
      <c r="AD96" s="1416"/>
      <c r="AE96" s="1417"/>
      <c r="AF96" s="1444"/>
      <c r="AG96" s="1445"/>
      <c r="AH96" s="1445"/>
      <c r="AI96" s="1445"/>
      <c r="AJ96" s="1446"/>
      <c r="AK96" s="916"/>
      <c r="AL96" s="922"/>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915"/>
      <c r="B97" s="1434"/>
      <c r="C97" s="1435"/>
      <c r="D97" s="1435"/>
      <c r="E97" s="1435"/>
      <c r="F97" s="1435"/>
      <c r="G97" s="1435"/>
      <c r="H97" s="1435"/>
      <c r="I97" s="1436"/>
      <c r="J97" s="963"/>
      <c r="K97" s="1415" t="s">
        <v>2312</v>
      </c>
      <c r="L97" s="1416"/>
      <c r="M97" s="1417"/>
      <c r="N97" s="1540"/>
      <c r="O97" s="1540"/>
      <c r="P97" s="1540"/>
      <c r="Q97" s="1540"/>
      <c r="R97" s="960" t="s">
        <v>47</v>
      </c>
      <c r="S97" s="925"/>
      <c r="T97" s="1415" t="s">
        <v>2312</v>
      </c>
      <c r="U97" s="1416"/>
      <c r="V97" s="1416"/>
      <c r="W97" s="1448"/>
      <c r="X97" s="1443"/>
      <c r="Y97" s="1443"/>
      <c r="Z97" s="1443"/>
      <c r="AA97" s="960" t="s">
        <v>47</v>
      </c>
      <c r="AB97" s="925"/>
      <c r="AC97" s="1415" t="s">
        <v>2312</v>
      </c>
      <c r="AD97" s="1416"/>
      <c r="AE97" s="1416"/>
      <c r="AF97" s="1448"/>
      <c r="AG97" s="1443"/>
      <c r="AH97" s="1443"/>
      <c r="AI97" s="1443"/>
      <c r="AJ97" s="934" t="s">
        <v>47</v>
      </c>
      <c r="AK97" s="916"/>
      <c r="AL97" s="922"/>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915"/>
      <c r="B98" s="1434"/>
      <c r="C98" s="1435"/>
      <c r="D98" s="1435"/>
      <c r="E98" s="1435"/>
      <c r="F98" s="1435"/>
      <c r="G98" s="1435"/>
      <c r="H98" s="1435"/>
      <c r="I98" s="1436"/>
      <c r="J98" s="945" t="s">
        <v>2310</v>
      </c>
      <c r="K98" s="1415" t="s">
        <v>2311</v>
      </c>
      <c r="L98" s="1416"/>
      <c r="M98" s="1417"/>
      <c r="N98" s="1445"/>
      <c r="O98" s="1445"/>
      <c r="P98" s="1445"/>
      <c r="Q98" s="1445"/>
      <c r="R98" s="1447"/>
      <c r="S98" s="914" t="s">
        <v>2310</v>
      </c>
      <c r="T98" s="1415" t="s">
        <v>2311</v>
      </c>
      <c r="U98" s="1416"/>
      <c r="V98" s="1417"/>
      <c r="W98" s="1444"/>
      <c r="X98" s="1445"/>
      <c r="Y98" s="1445"/>
      <c r="Z98" s="1445"/>
      <c r="AA98" s="1447"/>
      <c r="AB98" s="914" t="s">
        <v>2310</v>
      </c>
      <c r="AC98" s="1415" t="s">
        <v>2311</v>
      </c>
      <c r="AD98" s="1416"/>
      <c r="AE98" s="1417"/>
      <c r="AF98" s="1444"/>
      <c r="AG98" s="1445"/>
      <c r="AH98" s="1445"/>
      <c r="AI98" s="1445"/>
      <c r="AJ98" s="1446"/>
      <c r="AK98" s="916"/>
      <c r="AL98" s="922"/>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915"/>
      <c r="B99" s="1437"/>
      <c r="C99" s="1438"/>
      <c r="D99" s="1438"/>
      <c r="E99" s="1438"/>
      <c r="F99" s="1438"/>
      <c r="G99" s="1438"/>
      <c r="H99" s="1438"/>
      <c r="I99" s="1439"/>
      <c r="J99" s="923"/>
      <c r="K99" s="1415" t="s">
        <v>2312</v>
      </c>
      <c r="L99" s="1416"/>
      <c r="M99" s="1417"/>
      <c r="N99" s="1443"/>
      <c r="O99" s="1443"/>
      <c r="P99" s="1443"/>
      <c r="Q99" s="1443"/>
      <c r="R99" s="960" t="s">
        <v>47</v>
      </c>
      <c r="S99" s="924"/>
      <c r="T99" s="1415" t="s">
        <v>2312</v>
      </c>
      <c r="U99" s="1416"/>
      <c r="V99" s="1416"/>
      <c r="W99" s="1448"/>
      <c r="X99" s="1443"/>
      <c r="Y99" s="1443"/>
      <c r="Z99" s="1443"/>
      <c r="AA99" s="960" t="s">
        <v>47</v>
      </c>
      <c r="AB99" s="924"/>
      <c r="AC99" s="1415" t="s">
        <v>2312</v>
      </c>
      <c r="AD99" s="1416"/>
      <c r="AE99" s="1416"/>
      <c r="AF99" s="1448"/>
      <c r="AG99" s="1443"/>
      <c r="AH99" s="1443"/>
      <c r="AI99" s="1443"/>
      <c r="AJ99" s="934" t="s">
        <v>47</v>
      </c>
      <c r="AK99" s="916"/>
      <c r="AL99" s="922"/>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915"/>
      <c r="B100" s="1489" t="s">
        <v>2450</v>
      </c>
      <c r="C100" s="1490"/>
      <c r="D100" s="1490"/>
      <c r="E100" s="1490"/>
      <c r="F100" s="1490"/>
      <c r="G100" s="1490"/>
      <c r="H100" s="1490"/>
      <c r="I100" s="1490"/>
      <c r="J100" s="932"/>
      <c r="K100" s="1451"/>
      <c r="L100" s="1451"/>
      <c r="M100" s="1451"/>
      <c r="N100" s="1451"/>
      <c r="O100" s="1451"/>
      <c r="P100" s="1452" t="s">
        <v>48</v>
      </c>
      <c r="Q100" s="1452"/>
      <c r="R100" s="960"/>
      <c r="S100" s="961"/>
      <c r="T100" s="1451"/>
      <c r="U100" s="1451"/>
      <c r="V100" s="1451"/>
      <c r="W100" s="1451"/>
      <c r="X100" s="1451"/>
      <c r="Y100" s="1452" t="s">
        <v>48</v>
      </c>
      <c r="Z100" s="1452"/>
      <c r="AA100" s="960"/>
      <c r="AB100" s="961"/>
      <c r="AC100" s="1451"/>
      <c r="AD100" s="1451"/>
      <c r="AE100" s="1451"/>
      <c r="AF100" s="1451"/>
      <c r="AG100" s="1451"/>
      <c r="AH100" s="1452" t="s">
        <v>48</v>
      </c>
      <c r="AI100" s="1452"/>
      <c r="AJ100" s="934"/>
      <c r="AK100" s="916"/>
      <c r="AL100" s="922"/>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915"/>
      <c r="B101" s="1491"/>
      <c r="C101" s="1492"/>
      <c r="D101" s="1492"/>
      <c r="E101" s="1492"/>
      <c r="F101" s="1492"/>
      <c r="G101" s="1492"/>
      <c r="H101" s="1492"/>
      <c r="I101" s="1492"/>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916"/>
      <c r="AL101" s="922"/>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915"/>
      <c r="B102" s="1493"/>
      <c r="C102" s="1494"/>
      <c r="D102" s="1494"/>
      <c r="E102" s="1494"/>
      <c r="F102" s="1494"/>
      <c r="G102" s="1494"/>
      <c r="H102" s="1494"/>
      <c r="I102" s="1494"/>
      <c r="J102" s="179"/>
      <c r="K102" s="965"/>
      <c r="L102" s="911"/>
      <c r="M102" s="965"/>
      <c r="N102" s="966" t="s">
        <v>2265</v>
      </c>
      <c r="O102" s="928"/>
      <c r="P102" s="928"/>
      <c r="Q102" s="924"/>
      <c r="R102" s="958"/>
      <c r="S102" s="193"/>
      <c r="T102" s="965"/>
      <c r="U102" s="911"/>
      <c r="V102" s="965"/>
      <c r="W102" s="966" t="s">
        <v>2265</v>
      </c>
      <c r="X102" s="928"/>
      <c r="Y102" s="928"/>
      <c r="Z102" s="924"/>
      <c r="AA102" s="958"/>
      <c r="AB102" s="193"/>
      <c r="AC102" s="965"/>
      <c r="AD102" s="911"/>
      <c r="AE102" s="965"/>
      <c r="AF102" s="966" t="s">
        <v>2265</v>
      </c>
      <c r="AG102" s="928"/>
      <c r="AH102" s="928"/>
      <c r="AI102" s="924"/>
      <c r="AJ102" s="925"/>
      <c r="AK102" s="916"/>
      <c r="AL102" s="922"/>
      <c r="AM102" s="230"/>
      <c r="AN102" s="8" t="b">
        <v>0</v>
      </c>
      <c r="AO102" s="8" t="b">
        <v>0</v>
      </c>
      <c r="AP102" s="8" t="b">
        <v>0</v>
      </c>
      <c r="AS102" s="225"/>
    </row>
    <row r="103" spans="1:46" ht="11.45" customHeight="1">
      <c r="A103" s="915"/>
      <c r="B103" s="1431" t="s">
        <v>2451</v>
      </c>
      <c r="C103" s="1432"/>
      <c r="D103" s="1432"/>
      <c r="E103" s="1432"/>
      <c r="F103" s="1432"/>
      <c r="G103" s="1432"/>
      <c r="H103" s="1432"/>
      <c r="I103" s="1432"/>
      <c r="J103" s="945"/>
      <c r="K103" s="964"/>
      <c r="L103" s="964"/>
      <c r="M103" s="964"/>
      <c r="N103" s="964"/>
      <c r="O103" s="964"/>
      <c r="P103" s="964"/>
      <c r="Q103" s="914"/>
      <c r="R103" s="956"/>
      <c r="S103" s="957"/>
      <c r="T103" s="964"/>
      <c r="U103" s="964"/>
      <c r="V103" s="964"/>
      <c r="W103" s="964"/>
      <c r="X103" s="964"/>
      <c r="Y103" s="964"/>
      <c r="Z103" s="914"/>
      <c r="AA103" s="956"/>
      <c r="AB103" s="957"/>
      <c r="AC103" s="964"/>
      <c r="AD103" s="964"/>
      <c r="AE103" s="964"/>
      <c r="AF103" s="964"/>
      <c r="AG103" s="964"/>
      <c r="AH103" s="964"/>
      <c r="AI103" s="914"/>
      <c r="AJ103" s="943"/>
      <c r="AK103" s="916"/>
      <c r="AL103" s="922"/>
      <c r="AM103" s="230"/>
      <c r="AN103" s="8"/>
      <c r="AO103" s="8"/>
      <c r="AP103" s="8"/>
      <c r="AS103" s="225"/>
    </row>
    <row r="104" spans="1:46" ht="18.95" customHeight="1">
      <c r="A104" s="915"/>
      <c r="B104" s="1437"/>
      <c r="C104" s="1438"/>
      <c r="D104" s="1438"/>
      <c r="E104" s="1438"/>
      <c r="F104" s="1438"/>
      <c r="G104" s="1438"/>
      <c r="H104" s="1438"/>
      <c r="I104" s="1438"/>
      <c r="J104" s="923"/>
      <c r="K104" s="1419"/>
      <c r="L104" s="1419"/>
      <c r="M104" s="1419"/>
      <c r="N104" s="1419"/>
      <c r="O104" s="1419"/>
      <c r="P104" s="1418" t="s">
        <v>2109</v>
      </c>
      <c r="Q104" s="1418"/>
      <c r="R104" s="958"/>
      <c r="S104" s="959"/>
      <c r="T104" s="1419"/>
      <c r="U104" s="1419"/>
      <c r="V104" s="1419"/>
      <c r="W104" s="1419"/>
      <c r="X104" s="1419"/>
      <c r="Y104" s="1418" t="s">
        <v>2109</v>
      </c>
      <c r="Z104" s="1418"/>
      <c r="AA104" s="958"/>
      <c r="AB104" s="959"/>
      <c r="AC104" s="1419"/>
      <c r="AD104" s="1419"/>
      <c r="AE104" s="1419"/>
      <c r="AF104" s="1419"/>
      <c r="AG104" s="1419"/>
      <c r="AH104" s="1418" t="s">
        <v>2109</v>
      </c>
      <c r="AI104" s="1418"/>
      <c r="AJ104" s="925"/>
      <c r="AK104" s="916"/>
      <c r="AL104" s="922"/>
      <c r="AM104" s="230"/>
      <c r="AN104" s="8"/>
      <c r="AO104" s="8"/>
      <c r="AP104" s="8"/>
      <c r="AS104" s="225"/>
      <c r="AT104" s="6" t="str">
        <f>IF(OR(AND(J$84="",COUNTA(K104)=1),AND(S$84="",COUNTA(T104)=1),
AND(AB$84="",COUNTA(AC104)=1)),"棟番号を入力してください。","")</f>
        <v/>
      </c>
    </row>
    <row r="105" spans="1:46" ht="12" customHeight="1">
      <c r="A105" s="915"/>
      <c r="B105" s="1431" t="s">
        <v>2452</v>
      </c>
      <c r="C105" s="1432"/>
      <c r="D105" s="1432"/>
      <c r="E105" s="1432"/>
      <c r="F105" s="1432"/>
      <c r="G105" s="1432"/>
      <c r="H105" s="1432"/>
      <c r="I105" s="1432"/>
      <c r="J105" s="945"/>
      <c r="K105" s="1488"/>
      <c r="L105" s="1488"/>
      <c r="M105" s="1488"/>
      <c r="N105" s="1488"/>
      <c r="O105" s="1488"/>
      <c r="P105" s="1488"/>
      <c r="Q105" s="914"/>
      <c r="R105" s="956"/>
      <c r="S105" s="957"/>
      <c r="T105" s="1488"/>
      <c r="U105" s="1488"/>
      <c r="V105" s="1488"/>
      <c r="W105" s="1488"/>
      <c r="X105" s="1488"/>
      <c r="Y105" s="1488"/>
      <c r="Z105" s="914"/>
      <c r="AA105" s="956"/>
      <c r="AB105" s="957"/>
      <c r="AC105" s="1488"/>
      <c r="AD105" s="1488"/>
      <c r="AE105" s="1488"/>
      <c r="AF105" s="1488"/>
      <c r="AG105" s="1488"/>
      <c r="AH105" s="1488"/>
      <c r="AI105" s="914"/>
      <c r="AJ105" s="943"/>
      <c r="AK105" s="916"/>
      <c r="AL105" s="922"/>
      <c r="AM105" s="4">
        <f>AT105</f>
        <v>0</v>
      </c>
      <c r="AS105" s="225"/>
    </row>
    <row r="106" spans="1:46" ht="18.95" customHeight="1">
      <c r="A106" s="915"/>
      <c r="B106" s="1437"/>
      <c r="C106" s="1438"/>
      <c r="D106" s="1438"/>
      <c r="E106" s="1438"/>
      <c r="F106" s="1438"/>
      <c r="G106" s="1438"/>
      <c r="H106" s="1438"/>
      <c r="I106" s="1438"/>
      <c r="J106" s="923"/>
      <c r="K106" s="924" t="s">
        <v>2110</v>
      </c>
      <c r="L106" s="924"/>
      <c r="M106" s="1419"/>
      <c r="N106" s="1419"/>
      <c r="O106" s="1419"/>
      <c r="P106" s="1418" t="s">
        <v>2109</v>
      </c>
      <c r="Q106" s="1418"/>
      <c r="R106" s="958"/>
      <c r="S106" s="959"/>
      <c r="T106" s="924" t="s">
        <v>2110</v>
      </c>
      <c r="U106" s="924"/>
      <c r="V106" s="1419"/>
      <c r="W106" s="1419"/>
      <c r="X106" s="1419"/>
      <c r="Y106" s="1418" t="s">
        <v>2109</v>
      </c>
      <c r="Z106" s="1418"/>
      <c r="AA106" s="958"/>
      <c r="AB106" s="959"/>
      <c r="AC106" s="924" t="s">
        <v>2110</v>
      </c>
      <c r="AD106" s="924"/>
      <c r="AE106" s="1419"/>
      <c r="AF106" s="1419"/>
      <c r="AG106" s="1419"/>
      <c r="AH106" s="1418" t="s">
        <v>2109</v>
      </c>
      <c r="AI106" s="1418"/>
      <c r="AJ106" s="925"/>
      <c r="AK106" s="916"/>
      <c r="AL106" s="922"/>
      <c r="AM106" s="4"/>
      <c r="AS106" s="225"/>
      <c r="AT106" s="6" t="str">
        <f>IF(OR(AND(J$84="",COUNTA(M106)=1),AND(S$84="",COUNTA(V106)=1),
AND(AB$84="",COUNTA(AE106)=1)),"棟番号を入力してください。","")</f>
        <v/>
      </c>
    </row>
    <row r="107" spans="1:46" ht="3.95" customHeight="1">
      <c r="A107" s="915"/>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c r="AD107" s="916"/>
      <c r="AE107" s="916"/>
      <c r="AF107" s="916"/>
      <c r="AG107" s="916"/>
      <c r="AH107" s="916"/>
      <c r="AI107" s="916"/>
      <c r="AJ107" s="916"/>
      <c r="AK107" s="916"/>
      <c r="AL107" s="922"/>
      <c r="AM107" s="4"/>
      <c r="AS107" s="225"/>
    </row>
    <row r="108" spans="1:46" ht="3.95" customHeight="1">
      <c r="A108" s="915"/>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22"/>
      <c r="AM108" s="4"/>
      <c r="AS108" s="225"/>
    </row>
    <row r="109" spans="1:46" ht="23.1" customHeight="1">
      <c r="A109" s="1557" t="s">
        <v>2453</v>
      </c>
      <c r="B109" s="1421"/>
      <c r="C109" s="1421"/>
      <c r="D109" s="1421"/>
      <c r="E109" s="1421"/>
      <c r="F109" s="1421"/>
      <c r="G109" s="1421"/>
      <c r="H109" s="1421"/>
      <c r="I109" s="1421"/>
      <c r="J109" s="1421"/>
      <c r="K109" s="1421"/>
      <c r="L109" s="1421"/>
      <c r="M109" s="1421"/>
      <c r="N109" s="1421"/>
      <c r="O109" s="1421"/>
      <c r="P109" s="911"/>
      <c r="Q109" s="911"/>
      <c r="R109" s="1563"/>
      <c r="S109" s="1540"/>
      <c r="T109" s="1540"/>
      <c r="U109" s="1540"/>
      <c r="V109" s="1540"/>
      <c r="W109" s="1540"/>
      <c r="X109" s="1540"/>
      <c r="Y109" s="1540"/>
      <c r="Z109" s="1540"/>
      <c r="AA109" s="235" t="s">
        <v>47</v>
      </c>
      <c r="AB109" s="197"/>
      <c r="AC109" s="944"/>
      <c r="AD109" s="944"/>
      <c r="AE109" s="911"/>
      <c r="AF109" s="911"/>
      <c r="AG109" s="916"/>
      <c r="AH109" s="916"/>
      <c r="AI109" s="916"/>
      <c r="AJ109" s="916"/>
      <c r="AK109" s="916"/>
      <c r="AL109" s="922"/>
      <c r="AM109" s="4"/>
      <c r="AS109" s="225"/>
      <c r="AT109" s="6" t="str">
        <f>IF(AND($AN$78=TRUE,R109=""),"未入力です。",IF(AND($AN$78=FALSE,R109&lt;&gt;""),"【４．工事種別】が新築以外の場合は回答は不要です。",""))</f>
        <v/>
      </c>
    </row>
    <row r="110" spans="1:46" ht="2.4500000000000002" customHeight="1">
      <c r="A110" s="923"/>
      <c r="B110" s="924"/>
      <c r="C110" s="924"/>
      <c r="D110" s="924"/>
      <c r="E110" s="924"/>
      <c r="F110" s="924"/>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5"/>
      <c r="AM110" s="4"/>
      <c r="AS110" s="225"/>
    </row>
    <row r="111" spans="1:46" ht="3.9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4"/>
      <c r="AS111" s="225"/>
    </row>
    <row r="112" spans="1:46" ht="15" customHeight="1">
      <c r="A112" s="1421" t="s">
        <v>50</v>
      </c>
      <c r="B112" s="1421"/>
      <c r="C112" s="1421"/>
      <c r="D112" s="1421"/>
      <c r="E112" s="1421"/>
      <c r="F112" s="1421"/>
      <c r="G112" s="1421"/>
      <c r="H112" s="1421"/>
      <c r="I112" s="1421"/>
      <c r="J112" s="1421"/>
      <c r="K112" s="1421"/>
      <c r="L112" s="1421"/>
      <c r="M112" s="1421"/>
      <c r="N112" s="1421"/>
      <c r="O112" s="1421"/>
      <c r="P112" s="1421"/>
      <c r="Q112" s="1421"/>
      <c r="R112" s="1421"/>
      <c r="S112" s="1421"/>
      <c r="T112" s="1421"/>
      <c r="U112" s="1421"/>
      <c r="V112" s="1421"/>
      <c r="W112" s="1421"/>
      <c r="X112" s="1421"/>
      <c r="Y112" s="1421"/>
      <c r="Z112" s="1421"/>
      <c r="AA112" s="1421"/>
      <c r="AB112" s="1421"/>
      <c r="AC112" s="1421"/>
      <c r="AD112" s="1421"/>
      <c r="AE112" s="1421"/>
      <c r="AF112" s="1421"/>
      <c r="AG112" s="1421"/>
      <c r="AH112" s="1421"/>
      <c r="AI112" s="1421"/>
      <c r="AJ112" s="1421"/>
      <c r="AK112" s="927"/>
      <c r="AL112" s="927"/>
      <c r="AM112" s="4"/>
      <c r="AS112" s="225"/>
    </row>
    <row r="113" spans="1:46" ht="2.2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4" t="str">
        <f>IF(AND($AL$87=TRUE,R113=""),"未入力",IF(AND($AL$87=FALSE,R113&lt;&gt;""),"入力不要",""))</f>
        <v/>
      </c>
      <c r="AS113" s="225"/>
    </row>
    <row r="114" spans="1:46" ht="2.25" customHeight="1">
      <c r="A114" s="945"/>
      <c r="B114" s="914"/>
      <c r="C114" s="914"/>
      <c r="D114" s="914"/>
      <c r="E114" s="914"/>
      <c r="F114" s="914"/>
      <c r="G114" s="914"/>
      <c r="H114" s="914"/>
      <c r="I114" s="914"/>
      <c r="J114" s="914"/>
      <c r="K114" s="914"/>
      <c r="L114" s="914"/>
      <c r="M114" s="914"/>
      <c r="N114" s="914"/>
      <c r="O114" s="914"/>
      <c r="P114" s="914"/>
      <c r="Q114" s="914"/>
      <c r="R114" s="914"/>
      <c r="S114" s="914"/>
      <c r="T114" s="914"/>
      <c r="U114" s="914"/>
      <c r="V114" s="914"/>
      <c r="W114" s="914"/>
      <c r="X114" s="914"/>
      <c r="Y114" s="914"/>
      <c r="Z114" s="914"/>
      <c r="AA114" s="914"/>
      <c r="AB114" s="914"/>
      <c r="AC114" s="914"/>
      <c r="AD114" s="914"/>
      <c r="AE114" s="914"/>
      <c r="AF114" s="914"/>
      <c r="AG114" s="914"/>
      <c r="AH114" s="914"/>
      <c r="AI114" s="914"/>
      <c r="AJ114" s="914"/>
      <c r="AK114" s="914"/>
      <c r="AL114" s="943"/>
      <c r="AM114" s="4"/>
      <c r="AS114" s="225"/>
    </row>
    <row r="115" spans="1:46" ht="14.45" customHeight="1">
      <c r="A115" s="915" t="s">
        <v>51</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22"/>
      <c r="AM115" s="4"/>
      <c r="AS115" s="225"/>
    </row>
    <row r="116" spans="1:46" ht="18" customHeight="1">
      <c r="A116" s="915"/>
      <c r="B116" s="1422" t="s">
        <v>2262</v>
      </c>
      <c r="C116" s="1423"/>
      <c r="D116" s="1423"/>
      <c r="E116" s="1423"/>
      <c r="F116" s="1423"/>
      <c r="G116" s="1423"/>
      <c r="H116" s="1423"/>
      <c r="I116" s="1423"/>
      <c r="J116" s="1460"/>
      <c r="K116" s="1461"/>
      <c r="L116" s="1461"/>
      <c r="M116" s="1461"/>
      <c r="N116" s="1461"/>
      <c r="O116" s="1461"/>
      <c r="P116" s="1462"/>
      <c r="Q116" s="946"/>
      <c r="R116" s="946"/>
      <c r="S116" s="946"/>
      <c r="T116" s="946"/>
      <c r="U116" s="946"/>
      <c r="V116" s="946"/>
      <c r="W116" s="946"/>
      <c r="X116" s="946"/>
      <c r="Y116" s="946"/>
      <c r="Z116" s="946"/>
      <c r="AA116" s="946"/>
      <c r="AB116" s="946"/>
      <c r="AC116" s="946"/>
      <c r="AD116" s="946"/>
      <c r="AE116" s="946"/>
      <c r="AF116" s="946"/>
      <c r="AG116" s="946"/>
      <c r="AH116" s="946"/>
      <c r="AI116" s="946"/>
      <c r="AJ116" s="916"/>
      <c r="AK116" s="916"/>
      <c r="AL116" s="922"/>
      <c r="AM116" s="11"/>
      <c r="AN116" s="252"/>
      <c r="AO116" s="252"/>
      <c r="AP116" s="252"/>
      <c r="AQ116" s="252"/>
      <c r="AR116" s="252"/>
      <c r="AS116" s="225"/>
    </row>
    <row r="117" spans="1:46" ht="30.95" customHeight="1">
      <c r="A117" s="915"/>
      <c r="B117" s="1431" t="s">
        <v>2267</v>
      </c>
      <c r="C117" s="1432"/>
      <c r="D117" s="1432"/>
      <c r="E117" s="1432"/>
      <c r="F117" s="1432"/>
      <c r="G117" s="1432"/>
      <c r="H117" s="1432"/>
      <c r="I117" s="1433"/>
      <c r="J117" s="181"/>
      <c r="K117" s="913" t="s">
        <v>52</v>
      </c>
      <c r="L117" s="913"/>
      <c r="M117" s="913"/>
      <c r="N117" s="913"/>
      <c r="O117" s="914"/>
      <c r="P117" s="230"/>
      <c r="Q117" s="968" t="s">
        <v>53</v>
      </c>
      <c r="R117" s="930"/>
      <c r="S117" s="930"/>
      <c r="T117" s="914"/>
      <c r="U117" s="930"/>
      <c r="V117" s="930"/>
      <c r="W117" s="914"/>
      <c r="X117" s="930"/>
      <c r="Y117" s="930"/>
      <c r="Z117" s="943"/>
      <c r="AA117" s="911"/>
      <c r="AB117" s="916"/>
      <c r="AC117" s="916"/>
      <c r="AD117" s="916"/>
      <c r="AE117" s="916"/>
      <c r="AF117" s="916"/>
      <c r="AG117" s="916"/>
      <c r="AH117" s="916"/>
      <c r="AI117" s="916"/>
      <c r="AJ117" s="916"/>
      <c r="AK117" s="916"/>
      <c r="AL117" s="922"/>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915"/>
      <c r="B118" s="1453" t="s">
        <v>2268</v>
      </c>
      <c r="C118" s="1454"/>
      <c r="D118" s="1454"/>
      <c r="E118" s="1454"/>
      <c r="F118" s="1454"/>
      <c r="G118" s="1454"/>
      <c r="H118" s="1454"/>
      <c r="I118" s="1455"/>
      <c r="J118" s="181"/>
      <c r="K118" s="914" t="s">
        <v>54</v>
      </c>
      <c r="L118" s="914"/>
      <c r="M118" s="914"/>
      <c r="N118" s="914"/>
      <c r="O118" s="914"/>
      <c r="P118" s="914"/>
      <c r="Q118" s="914"/>
      <c r="R118" s="3"/>
      <c r="S118" s="1420" t="s">
        <v>55</v>
      </c>
      <c r="T118" s="1420"/>
      <c r="U118" s="1420"/>
      <c r="V118" s="1420"/>
      <c r="W118" s="1420"/>
      <c r="X118" s="914"/>
      <c r="Y118" s="3"/>
      <c r="Z118" s="1420" t="s">
        <v>56</v>
      </c>
      <c r="AA118" s="1420"/>
      <c r="AB118" s="1420"/>
      <c r="AC118" s="1420"/>
      <c r="AD118" s="1420"/>
      <c r="AE118" s="1420"/>
      <c r="AF118" s="1420"/>
      <c r="AG118" s="1420"/>
      <c r="AH118" s="1420"/>
      <c r="AI118" s="1441"/>
      <c r="AJ118" s="916"/>
      <c r="AK118" s="916"/>
      <c r="AL118" s="922"/>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915"/>
      <c r="B119" s="1456"/>
      <c r="C119" s="1457"/>
      <c r="D119" s="1457"/>
      <c r="E119" s="1457"/>
      <c r="F119" s="1457"/>
      <c r="G119" s="1457"/>
      <c r="H119" s="1457"/>
      <c r="I119" s="1458"/>
      <c r="J119" s="179"/>
      <c r="K119" s="1449" t="s">
        <v>57</v>
      </c>
      <c r="L119" s="1449"/>
      <c r="M119" s="1449"/>
      <c r="N119" s="1449"/>
      <c r="O119" s="1449"/>
      <c r="P119" s="1449"/>
      <c r="Q119" s="1449"/>
      <c r="R119" s="1449"/>
      <c r="S119" s="924"/>
      <c r="T119" s="7"/>
      <c r="U119" s="1449" t="s">
        <v>58</v>
      </c>
      <c r="V119" s="1449"/>
      <c r="W119" s="1449"/>
      <c r="X119" s="1449"/>
      <c r="Y119" s="924"/>
      <c r="Z119" s="924"/>
      <c r="AA119" s="924"/>
      <c r="AB119" s="924"/>
      <c r="AC119" s="924"/>
      <c r="AD119" s="924"/>
      <c r="AE119" s="924"/>
      <c r="AF119" s="924"/>
      <c r="AG119" s="924"/>
      <c r="AH119" s="924"/>
      <c r="AI119" s="925"/>
      <c r="AJ119" s="916"/>
      <c r="AK119" s="916"/>
      <c r="AL119" s="922"/>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915"/>
      <c r="B120" s="1427" t="s">
        <v>2269</v>
      </c>
      <c r="C120" s="1428"/>
      <c r="D120" s="1428"/>
      <c r="E120" s="1428"/>
      <c r="F120" s="1428"/>
      <c r="G120" s="1428"/>
      <c r="H120" s="1428"/>
      <c r="I120" s="1429"/>
      <c r="J120" s="182"/>
      <c r="K120" s="1423" t="s">
        <v>59</v>
      </c>
      <c r="L120" s="1423"/>
      <c r="M120" s="1423"/>
      <c r="N120" s="1423"/>
      <c r="O120" s="1423"/>
      <c r="P120" s="950"/>
      <c r="Q120" s="183"/>
      <c r="R120" s="1428" t="s">
        <v>60</v>
      </c>
      <c r="S120" s="1428"/>
      <c r="T120" s="1428"/>
      <c r="U120" s="1428"/>
      <c r="V120" s="1428"/>
      <c r="W120" s="1428"/>
      <c r="X120" s="183"/>
      <c r="Y120" s="1423" t="s">
        <v>61</v>
      </c>
      <c r="Z120" s="1423"/>
      <c r="AA120" s="1423"/>
      <c r="AB120" s="1423"/>
      <c r="AC120" s="1423"/>
      <c r="AD120" s="1430"/>
      <c r="AE120" s="916"/>
      <c r="AF120" s="916"/>
      <c r="AG120" s="916"/>
      <c r="AH120" s="916"/>
      <c r="AI120" s="911"/>
      <c r="AJ120" s="916"/>
      <c r="AK120" s="916"/>
      <c r="AL120" s="922"/>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915"/>
      <c r="B121" s="1422" t="s">
        <v>2270</v>
      </c>
      <c r="C121" s="1423"/>
      <c r="D121" s="1423"/>
      <c r="E121" s="1423"/>
      <c r="F121" s="1423"/>
      <c r="G121" s="1423"/>
      <c r="H121" s="1423"/>
      <c r="I121" s="1430"/>
      <c r="J121" s="182"/>
      <c r="K121" s="1423" t="s">
        <v>62</v>
      </c>
      <c r="L121" s="1423"/>
      <c r="M121" s="1423"/>
      <c r="N121" s="1423"/>
      <c r="O121" s="1423"/>
      <c r="P121" s="950"/>
      <c r="Q121" s="183"/>
      <c r="R121" s="1423" t="s">
        <v>63</v>
      </c>
      <c r="S121" s="1423"/>
      <c r="T121" s="1423"/>
      <c r="U121" s="1423"/>
      <c r="V121" s="1423"/>
      <c r="W121" s="1423"/>
      <c r="X121" s="183"/>
      <c r="Y121" s="1428" t="s">
        <v>64</v>
      </c>
      <c r="Z121" s="1428"/>
      <c r="AA121" s="1428"/>
      <c r="AB121" s="1428"/>
      <c r="AC121" s="1428"/>
      <c r="AD121" s="1429"/>
      <c r="AE121" s="916"/>
      <c r="AF121" s="916"/>
      <c r="AG121" s="916"/>
      <c r="AH121" s="916"/>
      <c r="AI121" s="911"/>
      <c r="AJ121" s="916"/>
      <c r="AK121" s="916"/>
      <c r="AL121" s="922"/>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915"/>
      <c r="B122" s="1422" t="s">
        <v>2271</v>
      </c>
      <c r="C122" s="1423"/>
      <c r="D122" s="1423"/>
      <c r="E122" s="1423"/>
      <c r="F122" s="1423"/>
      <c r="G122" s="1423"/>
      <c r="H122" s="1423"/>
      <c r="I122" s="1430"/>
      <c r="J122" s="181"/>
      <c r="K122" s="1428" t="s">
        <v>65</v>
      </c>
      <c r="L122" s="1428"/>
      <c r="M122" s="1428"/>
      <c r="N122" s="1428"/>
      <c r="O122" s="1428"/>
      <c r="P122" s="1428"/>
      <c r="Q122" s="3"/>
      <c r="R122" s="1420" t="s">
        <v>66</v>
      </c>
      <c r="S122" s="1420"/>
      <c r="T122" s="1420"/>
      <c r="U122" s="1420"/>
      <c r="V122" s="1420"/>
      <c r="W122" s="1420"/>
      <c r="X122" s="3"/>
      <c r="Y122" s="1420" t="s">
        <v>67</v>
      </c>
      <c r="Z122" s="1420"/>
      <c r="AA122" s="1420"/>
      <c r="AB122" s="1420"/>
      <c r="AC122" s="1420"/>
      <c r="AD122" s="943"/>
      <c r="AE122" s="1421"/>
      <c r="AF122" s="1421"/>
      <c r="AG122" s="1421"/>
      <c r="AH122" s="1421"/>
      <c r="AI122" s="1421"/>
      <c r="AJ122" s="916"/>
      <c r="AK122" s="916"/>
      <c r="AL122" s="922"/>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915"/>
      <c r="B123" s="1422" t="s">
        <v>2272</v>
      </c>
      <c r="C123" s="1423"/>
      <c r="D123" s="1423"/>
      <c r="E123" s="1423"/>
      <c r="F123" s="1423"/>
      <c r="G123" s="1423"/>
      <c r="H123" s="1423"/>
      <c r="I123" s="1430"/>
      <c r="J123" s="182"/>
      <c r="K123" s="1423" t="s">
        <v>68</v>
      </c>
      <c r="L123" s="1423"/>
      <c r="M123" s="1423"/>
      <c r="N123" s="1423"/>
      <c r="O123" s="1423"/>
      <c r="P123" s="1440"/>
      <c r="Q123" s="189"/>
      <c r="R123" s="1423" t="s">
        <v>69</v>
      </c>
      <c r="S123" s="1423"/>
      <c r="T123" s="1423"/>
      <c r="U123" s="1423"/>
      <c r="V123" s="1423"/>
      <c r="W123" s="933"/>
      <c r="X123" s="189"/>
      <c r="Y123" s="1423" t="s">
        <v>70</v>
      </c>
      <c r="Z123" s="1423"/>
      <c r="AA123" s="1423"/>
      <c r="AB123" s="1423"/>
      <c r="AC123" s="1423"/>
      <c r="AD123" s="933"/>
      <c r="AE123" s="191"/>
      <c r="AF123" s="1420" t="s">
        <v>71</v>
      </c>
      <c r="AG123" s="1420"/>
      <c r="AH123" s="1420"/>
      <c r="AI123" s="1420"/>
      <c r="AJ123" s="1420"/>
      <c r="AK123" s="913"/>
      <c r="AL123" s="969"/>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915"/>
      <c r="B124" s="1422" t="s">
        <v>2273</v>
      </c>
      <c r="C124" s="1423"/>
      <c r="D124" s="1423"/>
      <c r="E124" s="1423"/>
      <c r="F124" s="1423"/>
      <c r="G124" s="1423"/>
      <c r="H124" s="1423"/>
      <c r="I124" s="1430"/>
      <c r="J124" s="1448"/>
      <c r="K124" s="1443"/>
      <c r="L124" s="1443"/>
      <c r="M124" s="1443"/>
      <c r="N124" s="1443"/>
      <c r="O124" s="933" t="s">
        <v>72</v>
      </c>
      <c r="P124" s="933"/>
      <c r="Q124" s="1522"/>
      <c r="R124" s="1443"/>
      <c r="S124" s="1443"/>
      <c r="T124" s="1443"/>
      <c r="U124" s="1443"/>
      <c r="V124" s="933" t="s">
        <v>72</v>
      </c>
      <c r="W124" s="933"/>
      <c r="X124" s="1522"/>
      <c r="Y124" s="1443"/>
      <c r="Z124" s="1443"/>
      <c r="AA124" s="1443"/>
      <c r="AB124" s="1443"/>
      <c r="AC124" s="933" t="s">
        <v>72</v>
      </c>
      <c r="AD124" s="933"/>
      <c r="AE124" s="1522"/>
      <c r="AF124" s="1443"/>
      <c r="AG124" s="1443"/>
      <c r="AH124" s="1443"/>
      <c r="AI124" s="1443"/>
      <c r="AJ124" s="914" t="s">
        <v>72</v>
      </c>
      <c r="AK124" s="914"/>
      <c r="AL124" s="969"/>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915"/>
      <c r="B125" s="1442" t="s">
        <v>2274</v>
      </c>
      <c r="C125" s="1442"/>
      <c r="D125" s="1442"/>
      <c r="E125" s="1442"/>
      <c r="F125" s="1442"/>
      <c r="G125" s="1442"/>
      <c r="H125" s="1442"/>
      <c r="I125" s="1442"/>
      <c r="J125" s="1463"/>
      <c r="K125" s="1464"/>
      <c r="L125" s="1464"/>
      <c r="M125" s="1464"/>
      <c r="N125" s="1464"/>
      <c r="O125" s="933" t="s">
        <v>47</v>
      </c>
      <c r="P125" s="933"/>
      <c r="Q125" s="1523"/>
      <c r="R125" s="1464"/>
      <c r="S125" s="1464"/>
      <c r="T125" s="1464"/>
      <c r="U125" s="1464"/>
      <c r="V125" s="933" t="s">
        <v>47</v>
      </c>
      <c r="W125" s="933"/>
      <c r="X125" s="1523"/>
      <c r="Y125" s="1464"/>
      <c r="Z125" s="1464"/>
      <c r="AA125" s="1464"/>
      <c r="AB125" s="1464"/>
      <c r="AC125" s="933" t="s">
        <v>47</v>
      </c>
      <c r="AD125" s="933"/>
      <c r="AE125" s="1523"/>
      <c r="AF125" s="1464"/>
      <c r="AG125" s="1464"/>
      <c r="AH125" s="1464"/>
      <c r="AI125" s="1464"/>
      <c r="AJ125" s="933" t="s">
        <v>47</v>
      </c>
      <c r="AK125" s="933"/>
      <c r="AL125" s="969"/>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915"/>
      <c r="B126" s="912"/>
      <c r="C126" s="912"/>
      <c r="D126" s="912"/>
      <c r="E126" s="912"/>
      <c r="F126" s="912"/>
      <c r="G126" s="912"/>
      <c r="H126" s="912"/>
      <c r="I126" s="912"/>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1"/>
      <c r="AH126" s="911"/>
      <c r="AI126" s="911"/>
      <c r="AJ126" s="916"/>
      <c r="AK126" s="916"/>
      <c r="AL126" s="922"/>
      <c r="AM126" s="4" t="str">
        <f>IF(AND($I120="",COUNTA(M129,S129,Z129,AG129)&gt;0),"回答不要",
  IF(AND($I120&lt;&gt;"",OR($R$90&lt;&gt;"",$R$91&lt;&gt;""),COUNTIF(AN118:AP118,TRUE)&gt;0),
  IF(AND($I120&lt;&gt;"",COUNTA(M129,S129,Z129,AG129)=0),"未入力",""),""))</f>
        <v/>
      </c>
      <c r="AS126" s="225"/>
    </row>
    <row r="127" spans="1:46" ht="3.95" customHeight="1">
      <c r="A127" s="915"/>
      <c r="B127" s="912"/>
      <c r="C127" s="912"/>
      <c r="D127" s="912"/>
      <c r="E127" s="912"/>
      <c r="F127" s="912"/>
      <c r="G127" s="912"/>
      <c r="H127" s="912"/>
      <c r="I127" s="912"/>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6"/>
      <c r="AK127" s="916"/>
      <c r="AL127" s="922"/>
      <c r="AM127" s="4" t="str">
        <f>IF(AND($I120&lt;&gt;"",COUNTA(M130,S130,Z130,AG130)=0),"未入力","")</f>
        <v/>
      </c>
      <c r="AS127" s="225"/>
    </row>
    <row r="128" spans="1:46" ht="18" customHeight="1">
      <c r="A128" s="915"/>
      <c r="B128" s="1422" t="s">
        <v>2262</v>
      </c>
      <c r="C128" s="1423"/>
      <c r="D128" s="1423"/>
      <c r="E128" s="1423"/>
      <c r="F128" s="1423"/>
      <c r="G128" s="1423"/>
      <c r="H128" s="1423"/>
      <c r="I128" s="1423"/>
      <c r="J128" s="1460"/>
      <c r="K128" s="1461"/>
      <c r="L128" s="1461"/>
      <c r="M128" s="1461"/>
      <c r="N128" s="1461"/>
      <c r="O128" s="1461"/>
      <c r="P128" s="1462"/>
      <c r="Q128" s="946"/>
      <c r="R128" s="946"/>
      <c r="S128" s="946"/>
      <c r="T128" s="946"/>
      <c r="U128" s="946"/>
      <c r="V128" s="946"/>
      <c r="W128" s="946"/>
      <c r="X128" s="946"/>
      <c r="Y128" s="946"/>
      <c r="Z128" s="946"/>
      <c r="AA128" s="946"/>
      <c r="AB128" s="946"/>
      <c r="AC128" s="946"/>
      <c r="AD128" s="946"/>
      <c r="AE128" s="946"/>
      <c r="AF128" s="946"/>
      <c r="AG128" s="946"/>
      <c r="AH128" s="946"/>
      <c r="AI128" s="946"/>
      <c r="AJ128" s="916"/>
      <c r="AK128" s="916"/>
      <c r="AL128" s="922"/>
      <c r="AM128" s="4"/>
      <c r="AS128" s="225"/>
    </row>
    <row r="129" spans="1:46" ht="30.95" customHeight="1">
      <c r="A129" s="915"/>
      <c r="B129" s="1431" t="s">
        <v>2267</v>
      </c>
      <c r="C129" s="1432"/>
      <c r="D129" s="1432"/>
      <c r="E129" s="1432"/>
      <c r="F129" s="1432"/>
      <c r="G129" s="1432"/>
      <c r="H129" s="1432"/>
      <c r="I129" s="1433"/>
      <c r="J129" s="181"/>
      <c r="K129" s="913" t="s">
        <v>52</v>
      </c>
      <c r="L129" s="913"/>
      <c r="M129" s="913"/>
      <c r="N129" s="913"/>
      <c r="O129" s="914"/>
      <c r="P129" s="230"/>
      <c r="Q129" s="968" t="s">
        <v>53</v>
      </c>
      <c r="R129" s="930"/>
      <c r="S129" s="930"/>
      <c r="T129" s="914"/>
      <c r="U129" s="930"/>
      <c r="V129" s="930"/>
      <c r="W129" s="914"/>
      <c r="X129" s="930"/>
      <c r="Y129" s="930"/>
      <c r="Z129" s="943"/>
      <c r="AA129" s="915"/>
      <c r="AB129" s="916"/>
      <c r="AC129" s="916"/>
      <c r="AD129" s="916"/>
      <c r="AE129" s="916"/>
      <c r="AF129" s="916"/>
      <c r="AG129" s="916"/>
      <c r="AH129" s="916"/>
      <c r="AI129" s="916"/>
      <c r="AJ129" s="916"/>
      <c r="AK129" s="916"/>
      <c r="AL129" s="922"/>
      <c r="AM129" s="4"/>
      <c r="AN129" s="6" t="b">
        <v>0</v>
      </c>
      <c r="AO129" s="6" t="b">
        <v>0</v>
      </c>
      <c r="AS129" s="225"/>
    </row>
    <row r="130" spans="1:46" ht="17.100000000000001" customHeight="1">
      <c r="A130" s="915"/>
      <c r="B130" s="1453" t="s">
        <v>2268</v>
      </c>
      <c r="C130" s="1454"/>
      <c r="D130" s="1454"/>
      <c r="E130" s="1454"/>
      <c r="F130" s="1454"/>
      <c r="G130" s="1454"/>
      <c r="H130" s="1454"/>
      <c r="I130" s="1455"/>
      <c r="J130" s="181"/>
      <c r="K130" s="914" t="s">
        <v>54</v>
      </c>
      <c r="L130" s="914"/>
      <c r="M130" s="914"/>
      <c r="N130" s="914"/>
      <c r="O130" s="914"/>
      <c r="P130" s="914"/>
      <c r="Q130" s="914"/>
      <c r="R130" s="3"/>
      <c r="S130" s="1459" t="s">
        <v>2435</v>
      </c>
      <c r="T130" s="1459"/>
      <c r="U130" s="1459"/>
      <c r="V130" s="1459"/>
      <c r="W130" s="1459"/>
      <c r="X130" s="914"/>
      <c r="Y130" s="3"/>
      <c r="Z130" s="1420" t="s">
        <v>56</v>
      </c>
      <c r="AA130" s="1420"/>
      <c r="AB130" s="1420"/>
      <c r="AC130" s="1420"/>
      <c r="AD130" s="1420"/>
      <c r="AE130" s="1420"/>
      <c r="AF130" s="1420"/>
      <c r="AG130" s="1420"/>
      <c r="AH130" s="1420"/>
      <c r="AI130" s="1441"/>
      <c r="AJ130" s="916"/>
      <c r="AK130" s="916"/>
      <c r="AL130" s="922"/>
      <c r="AN130" s="6" t="b">
        <v>0</v>
      </c>
      <c r="AO130" s="6" t="b">
        <v>0</v>
      </c>
      <c r="AP130" s="6" t="b">
        <v>0</v>
      </c>
      <c r="AS130" s="225"/>
    </row>
    <row r="131" spans="1:46" ht="17.100000000000001" customHeight="1">
      <c r="A131" s="915"/>
      <c r="B131" s="1456"/>
      <c r="C131" s="1457"/>
      <c r="D131" s="1457"/>
      <c r="E131" s="1457"/>
      <c r="F131" s="1457"/>
      <c r="G131" s="1457"/>
      <c r="H131" s="1457"/>
      <c r="I131" s="1458"/>
      <c r="J131" s="179"/>
      <c r="K131" s="1449" t="s">
        <v>57</v>
      </c>
      <c r="L131" s="1449"/>
      <c r="M131" s="1449"/>
      <c r="N131" s="1449"/>
      <c r="O131" s="1449"/>
      <c r="P131" s="1449"/>
      <c r="Q131" s="1449"/>
      <c r="R131" s="1449"/>
      <c r="S131" s="924"/>
      <c r="T131" s="7"/>
      <c r="U131" s="1449" t="s">
        <v>58</v>
      </c>
      <c r="V131" s="1449"/>
      <c r="W131" s="1449"/>
      <c r="X131" s="1449"/>
      <c r="Y131" s="924"/>
      <c r="Z131" s="924"/>
      <c r="AA131" s="924"/>
      <c r="AB131" s="924"/>
      <c r="AC131" s="924"/>
      <c r="AD131" s="924"/>
      <c r="AE131" s="924"/>
      <c r="AF131" s="924"/>
      <c r="AG131" s="924"/>
      <c r="AH131" s="924"/>
      <c r="AI131" s="925"/>
      <c r="AJ131" s="916"/>
      <c r="AK131" s="916"/>
      <c r="AL131" s="922"/>
      <c r="AN131" s="6" t="b">
        <v>0</v>
      </c>
      <c r="AO131" s="6" t="b">
        <v>0</v>
      </c>
      <c r="AS131" s="225"/>
    </row>
    <row r="132" spans="1:46" ht="17.100000000000001" customHeight="1">
      <c r="A132" s="915"/>
      <c r="B132" s="1427" t="s">
        <v>2269</v>
      </c>
      <c r="C132" s="1428"/>
      <c r="D132" s="1428"/>
      <c r="E132" s="1428"/>
      <c r="F132" s="1428"/>
      <c r="G132" s="1428"/>
      <c r="H132" s="1428"/>
      <c r="I132" s="1429"/>
      <c r="J132" s="182"/>
      <c r="K132" s="1423" t="s">
        <v>59</v>
      </c>
      <c r="L132" s="1423"/>
      <c r="M132" s="1423"/>
      <c r="N132" s="1423"/>
      <c r="O132" s="1423"/>
      <c r="P132" s="950"/>
      <c r="Q132" s="183"/>
      <c r="R132" s="1428" t="s">
        <v>60</v>
      </c>
      <c r="S132" s="1428"/>
      <c r="T132" s="1428"/>
      <c r="U132" s="1428"/>
      <c r="V132" s="1428"/>
      <c r="W132" s="1428"/>
      <c r="X132" s="183"/>
      <c r="Y132" s="1423" t="s">
        <v>61</v>
      </c>
      <c r="Z132" s="1423"/>
      <c r="AA132" s="1423"/>
      <c r="AB132" s="1423"/>
      <c r="AC132" s="1423"/>
      <c r="AD132" s="1430"/>
      <c r="AE132" s="916"/>
      <c r="AF132" s="916"/>
      <c r="AG132" s="916"/>
      <c r="AH132" s="916"/>
      <c r="AI132" s="911"/>
      <c r="AJ132" s="916"/>
      <c r="AK132" s="916"/>
      <c r="AL132" s="922"/>
      <c r="AN132" s="6" t="b">
        <v>0</v>
      </c>
      <c r="AO132" s="6" t="b">
        <v>0</v>
      </c>
      <c r="AP132" s="6" t="b">
        <v>0</v>
      </c>
      <c r="AS132" s="225"/>
    </row>
    <row r="133" spans="1:46" ht="17.100000000000001" customHeight="1">
      <c r="A133" s="915"/>
      <c r="B133" s="1422" t="s">
        <v>2270</v>
      </c>
      <c r="C133" s="1423"/>
      <c r="D133" s="1423"/>
      <c r="E133" s="1423"/>
      <c r="F133" s="1423"/>
      <c r="G133" s="1423"/>
      <c r="H133" s="1423"/>
      <c r="I133" s="1430"/>
      <c r="J133" s="182"/>
      <c r="K133" s="1423" t="s">
        <v>62</v>
      </c>
      <c r="L133" s="1423"/>
      <c r="M133" s="1423"/>
      <c r="N133" s="1423"/>
      <c r="O133" s="1423"/>
      <c r="P133" s="950"/>
      <c r="Q133" s="183"/>
      <c r="R133" s="1423" t="s">
        <v>63</v>
      </c>
      <c r="S133" s="1423"/>
      <c r="T133" s="1423"/>
      <c r="U133" s="1423"/>
      <c r="V133" s="1423"/>
      <c r="W133" s="1423"/>
      <c r="X133" s="183"/>
      <c r="Y133" s="1428" t="s">
        <v>64</v>
      </c>
      <c r="Z133" s="1428"/>
      <c r="AA133" s="1428"/>
      <c r="AB133" s="1428"/>
      <c r="AC133" s="1428"/>
      <c r="AD133" s="1429"/>
      <c r="AE133" s="916"/>
      <c r="AF133" s="916"/>
      <c r="AG133" s="916"/>
      <c r="AH133" s="916"/>
      <c r="AI133" s="911"/>
      <c r="AJ133" s="916"/>
      <c r="AK133" s="916"/>
      <c r="AL133" s="922"/>
      <c r="AM133" s="4"/>
      <c r="AN133" s="6" t="b">
        <v>0</v>
      </c>
      <c r="AO133" s="6" t="b">
        <v>0</v>
      </c>
      <c r="AP133" s="6" t="b">
        <v>0</v>
      </c>
      <c r="AS133" s="225"/>
    </row>
    <row r="134" spans="1:46" ht="17.100000000000001" customHeight="1">
      <c r="A134" s="915"/>
      <c r="B134" s="1422" t="s">
        <v>2271</v>
      </c>
      <c r="C134" s="1423"/>
      <c r="D134" s="1423"/>
      <c r="E134" s="1423"/>
      <c r="F134" s="1423"/>
      <c r="G134" s="1423"/>
      <c r="H134" s="1423"/>
      <c r="I134" s="1430"/>
      <c r="J134" s="181"/>
      <c r="K134" s="1428" t="s">
        <v>65</v>
      </c>
      <c r="L134" s="1428"/>
      <c r="M134" s="1428"/>
      <c r="N134" s="1428"/>
      <c r="O134" s="1428"/>
      <c r="P134" s="1428"/>
      <c r="Q134" s="3"/>
      <c r="R134" s="1420" t="s">
        <v>66</v>
      </c>
      <c r="S134" s="1420"/>
      <c r="T134" s="1420"/>
      <c r="U134" s="1420"/>
      <c r="V134" s="1420"/>
      <c r="W134" s="1420"/>
      <c r="X134" s="3"/>
      <c r="Y134" s="1420" t="s">
        <v>67</v>
      </c>
      <c r="Z134" s="1420"/>
      <c r="AA134" s="1420"/>
      <c r="AB134" s="1420"/>
      <c r="AC134" s="1420"/>
      <c r="AD134" s="943"/>
      <c r="AE134" s="1421"/>
      <c r="AF134" s="1421"/>
      <c r="AG134" s="1421"/>
      <c r="AH134" s="1421"/>
      <c r="AI134" s="1421"/>
      <c r="AJ134" s="916"/>
      <c r="AK134" s="916"/>
      <c r="AL134" s="922"/>
      <c r="AM134" s="4"/>
      <c r="AN134" s="6" t="b">
        <v>0</v>
      </c>
      <c r="AO134" s="6" t="b">
        <v>0</v>
      </c>
      <c r="AP134" s="6" t="b">
        <v>0</v>
      </c>
      <c r="AS134" s="225"/>
      <c r="AT134" s="227"/>
    </row>
    <row r="135" spans="1:46" ht="17.100000000000001" customHeight="1">
      <c r="A135" s="915"/>
      <c r="B135" s="1422" t="s">
        <v>2272</v>
      </c>
      <c r="C135" s="1423"/>
      <c r="D135" s="1423"/>
      <c r="E135" s="1423"/>
      <c r="F135" s="1423"/>
      <c r="G135" s="1423"/>
      <c r="H135" s="1423"/>
      <c r="I135" s="1430"/>
      <c r="J135" s="182"/>
      <c r="K135" s="1423" t="s">
        <v>68</v>
      </c>
      <c r="L135" s="1423"/>
      <c r="M135" s="1423"/>
      <c r="N135" s="1423"/>
      <c r="O135" s="1423"/>
      <c r="P135" s="1440"/>
      <c r="Q135" s="189"/>
      <c r="R135" s="1423" t="s">
        <v>69</v>
      </c>
      <c r="S135" s="1423"/>
      <c r="T135" s="1423"/>
      <c r="U135" s="1423"/>
      <c r="V135" s="1423"/>
      <c r="W135" s="933"/>
      <c r="X135" s="189"/>
      <c r="Y135" s="1423" t="s">
        <v>70</v>
      </c>
      <c r="Z135" s="1423"/>
      <c r="AA135" s="1423"/>
      <c r="AB135" s="1423"/>
      <c r="AC135" s="1423"/>
      <c r="AD135" s="933"/>
      <c r="AE135" s="191"/>
      <c r="AF135" s="1420" t="s">
        <v>71</v>
      </c>
      <c r="AG135" s="1420"/>
      <c r="AH135" s="1420"/>
      <c r="AI135" s="1420"/>
      <c r="AJ135" s="1420"/>
      <c r="AK135" s="913"/>
      <c r="AL135" s="969"/>
      <c r="AM135" s="231"/>
      <c r="AN135" s="6" t="b">
        <v>0</v>
      </c>
      <c r="AO135" s="6" t="b">
        <v>0</v>
      </c>
      <c r="AP135" s="6" t="b">
        <v>0</v>
      </c>
      <c r="AQ135" s="6" t="b">
        <v>0</v>
      </c>
      <c r="AS135" s="225"/>
    </row>
    <row r="136" spans="1:46" ht="20.100000000000001" customHeight="1">
      <c r="A136" s="915"/>
      <c r="B136" s="1422" t="s">
        <v>2273</v>
      </c>
      <c r="C136" s="1423"/>
      <c r="D136" s="1423"/>
      <c r="E136" s="1423"/>
      <c r="F136" s="1423"/>
      <c r="G136" s="1423"/>
      <c r="H136" s="1423"/>
      <c r="I136" s="1430"/>
      <c r="J136" s="1460"/>
      <c r="K136" s="1461"/>
      <c r="L136" s="1461"/>
      <c r="M136" s="1461"/>
      <c r="N136" s="1461"/>
      <c r="O136" s="933" t="s">
        <v>72</v>
      </c>
      <c r="P136" s="933"/>
      <c r="Q136" s="1558"/>
      <c r="R136" s="1461"/>
      <c r="S136" s="1461"/>
      <c r="T136" s="1461"/>
      <c r="U136" s="1461"/>
      <c r="V136" s="933" t="s">
        <v>72</v>
      </c>
      <c r="W136" s="933"/>
      <c r="X136" s="1558"/>
      <c r="Y136" s="1461"/>
      <c r="Z136" s="1461"/>
      <c r="AA136" s="1461"/>
      <c r="AB136" s="1461"/>
      <c r="AC136" s="933" t="s">
        <v>72</v>
      </c>
      <c r="AD136" s="933"/>
      <c r="AE136" s="1522"/>
      <c r="AF136" s="1443"/>
      <c r="AG136" s="1443"/>
      <c r="AH136" s="1443"/>
      <c r="AI136" s="1443"/>
      <c r="AJ136" s="914" t="s">
        <v>72</v>
      </c>
      <c r="AK136" s="914"/>
      <c r="AL136" s="969"/>
      <c r="AM136" s="4"/>
      <c r="AS136" s="225"/>
    </row>
    <row r="137" spans="1:46" ht="27" customHeight="1">
      <c r="A137" s="915"/>
      <c r="B137" s="1437" t="s">
        <v>2274</v>
      </c>
      <c r="C137" s="1438"/>
      <c r="D137" s="1438"/>
      <c r="E137" s="1438"/>
      <c r="F137" s="1438"/>
      <c r="G137" s="1438"/>
      <c r="H137" s="1438"/>
      <c r="I137" s="1439"/>
      <c r="J137" s="1463"/>
      <c r="K137" s="1464"/>
      <c r="L137" s="1464"/>
      <c r="M137" s="1464"/>
      <c r="N137" s="1464"/>
      <c r="O137" s="933" t="s">
        <v>47</v>
      </c>
      <c r="P137" s="933"/>
      <c r="Q137" s="1523"/>
      <c r="R137" s="1464"/>
      <c r="S137" s="1464"/>
      <c r="T137" s="1464"/>
      <c r="U137" s="1464"/>
      <c r="V137" s="933" t="s">
        <v>47</v>
      </c>
      <c r="W137" s="933"/>
      <c r="X137" s="1523"/>
      <c r="Y137" s="1464"/>
      <c r="Z137" s="1464"/>
      <c r="AA137" s="1464"/>
      <c r="AB137" s="1464"/>
      <c r="AC137" s="933" t="s">
        <v>47</v>
      </c>
      <c r="AD137" s="933"/>
      <c r="AE137" s="1523"/>
      <c r="AF137" s="1464"/>
      <c r="AG137" s="1464"/>
      <c r="AH137" s="1464"/>
      <c r="AI137" s="1464"/>
      <c r="AJ137" s="933" t="s">
        <v>47</v>
      </c>
      <c r="AK137" s="933"/>
      <c r="AL137" s="969"/>
      <c r="AM137" s="4"/>
      <c r="AS137" s="225"/>
    </row>
    <row r="138" spans="1:46" ht="3.95" customHeight="1">
      <c r="A138" s="915"/>
      <c r="B138" s="937"/>
      <c r="C138" s="937"/>
      <c r="D138" s="937"/>
      <c r="E138" s="937"/>
      <c r="F138" s="937"/>
      <c r="G138" s="937"/>
      <c r="H138" s="937"/>
      <c r="I138" s="937"/>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1"/>
      <c r="AG138" s="911"/>
      <c r="AH138" s="911"/>
      <c r="AI138" s="911"/>
      <c r="AJ138" s="916"/>
      <c r="AK138" s="916"/>
      <c r="AL138" s="922"/>
      <c r="AM138" s="4" t="str">
        <f>IF(AND($AN$87=TRUE,COUNTA(T138:V140)=0),"未入力",
IF(COUNTA(T138:V140)&gt;1,"複数選択",""))</f>
        <v/>
      </c>
      <c r="AS138" s="225"/>
    </row>
    <row r="139" spans="1:46" ht="3.95" customHeight="1">
      <c r="A139" s="915"/>
      <c r="B139" s="937"/>
      <c r="C139" s="937"/>
      <c r="D139" s="937"/>
      <c r="E139" s="937"/>
      <c r="F139" s="937"/>
      <c r="G139" s="937"/>
      <c r="H139" s="937"/>
      <c r="I139" s="937"/>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6"/>
      <c r="AK139" s="916"/>
      <c r="AL139" s="922"/>
      <c r="AM139" s="4"/>
      <c r="AS139" s="225"/>
    </row>
    <row r="140" spans="1:46" ht="18" customHeight="1">
      <c r="A140" s="915"/>
      <c r="B140" s="1422" t="s">
        <v>2262</v>
      </c>
      <c r="C140" s="1423"/>
      <c r="D140" s="1423"/>
      <c r="E140" s="1423"/>
      <c r="F140" s="1423"/>
      <c r="G140" s="1423"/>
      <c r="H140" s="1423"/>
      <c r="I140" s="1423"/>
      <c r="J140" s="1460"/>
      <c r="K140" s="1461"/>
      <c r="L140" s="1461"/>
      <c r="M140" s="1461"/>
      <c r="N140" s="1461"/>
      <c r="O140" s="1461"/>
      <c r="P140" s="1462"/>
      <c r="Q140" s="946"/>
      <c r="R140" s="946"/>
      <c r="S140" s="946"/>
      <c r="T140" s="946"/>
      <c r="U140" s="946"/>
      <c r="V140" s="946"/>
      <c r="W140" s="946"/>
      <c r="X140" s="946"/>
      <c r="Y140" s="946"/>
      <c r="Z140" s="946"/>
      <c r="AA140" s="946"/>
      <c r="AB140" s="946"/>
      <c r="AC140" s="946"/>
      <c r="AD140" s="946"/>
      <c r="AE140" s="946"/>
      <c r="AF140" s="946"/>
      <c r="AG140" s="946"/>
      <c r="AH140" s="946"/>
      <c r="AI140" s="946"/>
      <c r="AJ140" s="916"/>
      <c r="AK140" s="916"/>
      <c r="AL140" s="922"/>
      <c r="AM140" s="4"/>
      <c r="AS140" s="225"/>
    </row>
    <row r="141" spans="1:46" ht="30.95" customHeight="1">
      <c r="A141" s="915"/>
      <c r="B141" s="1431" t="s">
        <v>2267</v>
      </c>
      <c r="C141" s="1432"/>
      <c r="D141" s="1432"/>
      <c r="E141" s="1432"/>
      <c r="F141" s="1432"/>
      <c r="G141" s="1432"/>
      <c r="H141" s="1432"/>
      <c r="I141" s="1433"/>
      <c r="J141" s="181"/>
      <c r="K141" s="913" t="s">
        <v>52</v>
      </c>
      <c r="L141" s="913"/>
      <c r="M141" s="913"/>
      <c r="N141" s="913"/>
      <c r="O141" s="914"/>
      <c r="P141" s="230"/>
      <c r="Q141" s="968" t="s">
        <v>53</v>
      </c>
      <c r="R141" s="930"/>
      <c r="S141" s="930"/>
      <c r="T141" s="914"/>
      <c r="U141" s="930"/>
      <c r="V141" s="930"/>
      <c r="W141" s="914"/>
      <c r="X141" s="930"/>
      <c r="Y141" s="930"/>
      <c r="Z141" s="943"/>
      <c r="AA141" s="915"/>
      <c r="AB141" s="916"/>
      <c r="AC141" s="916"/>
      <c r="AD141" s="916"/>
      <c r="AE141" s="916"/>
      <c r="AF141" s="916"/>
      <c r="AG141" s="916"/>
      <c r="AH141" s="916"/>
      <c r="AI141" s="916"/>
      <c r="AJ141" s="916"/>
      <c r="AK141" s="916"/>
      <c r="AL141" s="922"/>
      <c r="AM141" s="916" t="str">
        <f>IF(AND($AN$87=TRUE,COUNTIF(AN141:AP141,TRUE)=0),"未入力",IF(COUNTIF(AN141:AP141,TRUE)=2,"複数選択",""))</f>
        <v/>
      </c>
      <c r="AN141" s="971" t="b">
        <v>0</v>
      </c>
      <c r="AO141" s="971" t="b">
        <v>0</v>
      </c>
      <c r="AP141" s="911"/>
      <c r="AQ141" s="911"/>
      <c r="AR141" s="911"/>
      <c r="AS141" s="911"/>
    </row>
    <row r="142" spans="1:46" ht="17.100000000000001" customHeight="1">
      <c r="A142" s="915"/>
      <c r="B142" s="1453" t="s">
        <v>2268</v>
      </c>
      <c r="C142" s="1454"/>
      <c r="D142" s="1454"/>
      <c r="E142" s="1454"/>
      <c r="F142" s="1454"/>
      <c r="G142" s="1454"/>
      <c r="H142" s="1454"/>
      <c r="I142" s="1455"/>
      <c r="J142" s="181"/>
      <c r="K142" s="914" t="s">
        <v>54</v>
      </c>
      <c r="L142" s="914"/>
      <c r="M142" s="914"/>
      <c r="N142" s="914"/>
      <c r="O142" s="914"/>
      <c r="P142" s="914"/>
      <c r="Q142" s="914"/>
      <c r="R142" s="3"/>
      <c r="S142" s="1420" t="s">
        <v>55</v>
      </c>
      <c r="T142" s="1420"/>
      <c r="U142" s="1420"/>
      <c r="V142" s="1420"/>
      <c r="W142" s="1420"/>
      <c r="X142" s="914"/>
      <c r="Y142" s="3"/>
      <c r="Z142" s="1420" t="s">
        <v>56</v>
      </c>
      <c r="AA142" s="1420"/>
      <c r="AB142" s="1420"/>
      <c r="AC142" s="1420"/>
      <c r="AD142" s="1420"/>
      <c r="AE142" s="1420"/>
      <c r="AF142" s="1420"/>
      <c r="AG142" s="1420"/>
      <c r="AH142" s="1420"/>
      <c r="AI142" s="1441"/>
      <c r="AJ142" s="916"/>
      <c r="AK142" s="916"/>
      <c r="AL142" s="922"/>
      <c r="AM142" s="4" t="str">
        <f>IF(AND($AN$87=TRUE,COUNTIF(AN142:AP142,TRUE)=0),"未入力",IF(COUNTIF(AN142:AP142,TRUE)=2,"複数選択",""))</f>
        <v/>
      </c>
      <c r="AN142" s="8" t="b">
        <v>0</v>
      </c>
      <c r="AO142" s="8" t="b">
        <v>0</v>
      </c>
      <c r="AP142" s="6" t="b">
        <v>0</v>
      </c>
      <c r="AS142" s="225"/>
    </row>
    <row r="143" spans="1:46" ht="17.100000000000001" customHeight="1">
      <c r="A143" s="915"/>
      <c r="B143" s="1456"/>
      <c r="C143" s="1457"/>
      <c r="D143" s="1457"/>
      <c r="E143" s="1457"/>
      <c r="F143" s="1457"/>
      <c r="G143" s="1457"/>
      <c r="H143" s="1457"/>
      <c r="I143" s="1458"/>
      <c r="J143" s="179"/>
      <c r="K143" s="1449" t="s">
        <v>57</v>
      </c>
      <c r="L143" s="1449"/>
      <c r="M143" s="1449"/>
      <c r="N143" s="1449"/>
      <c r="O143" s="1449"/>
      <c r="P143" s="1449"/>
      <c r="Q143" s="1449"/>
      <c r="R143" s="1449"/>
      <c r="S143" s="924"/>
      <c r="T143" s="7"/>
      <c r="U143" s="1449" t="s">
        <v>58</v>
      </c>
      <c r="V143" s="1449"/>
      <c r="W143" s="1449"/>
      <c r="X143" s="1449"/>
      <c r="Y143" s="924"/>
      <c r="Z143" s="924"/>
      <c r="AA143" s="924"/>
      <c r="AB143" s="924"/>
      <c r="AC143" s="924"/>
      <c r="AD143" s="924"/>
      <c r="AE143" s="924"/>
      <c r="AF143" s="924"/>
      <c r="AG143" s="924"/>
      <c r="AH143" s="924"/>
      <c r="AI143" s="925"/>
      <c r="AJ143" s="916"/>
      <c r="AK143" s="916"/>
      <c r="AL143" s="922"/>
      <c r="AM143" s="4" t="str">
        <f>IF(AND($AN$87=TRUE,K143=""),"未入力","")</f>
        <v/>
      </c>
      <c r="AN143" s="6" t="b">
        <v>0</v>
      </c>
      <c r="AO143" s="6" t="b">
        <v>0</v>
      </c>
      <c r="AS143" s="225"/>
    </row>
    <row r="144" spans="1:46" ht="17.100000000000001" customHeight="1">
      <c r="A144" s="915"/>
      <c r="B144" s="1427" t="s">
        <v>2269</v>
      </c>
      <c r="C144" s="1428"/>
      <c r="D144" s="1428"/>
      <c r="E144" s="1428"/>
      <c r="F144" s="1428"/>
      <c r="G144" s="1428"/>
      <c r="H144" s="1428"/>
      <c r="I144" s="1429"/>
      <c r="J144" s="182"/>
      <c r="K144" s="1423" t="s">
        <v>59</v>
      </c>
      <c r="L144" s="1423"/>
      <c r="M144" s="1423"/>
      <c r="N144" s="1423"/>
      <c r="O144" s="1423"/>
      <c r="P144" s="950"/>
      <c r="Q144" s="183"/>
      <c r="R144" s="1428" t="s">
        <v>60</v>
      </c>
      <c r="S144" s="1428"/>
      <c r="T144" s="1428"/>
      <c r="U144" s="1428"/>
      <c r="V144" s="1428"/>
      <c r="W144" s="1428"/>
      <c r="X144" s="183"/>
      <c r="Y144" s="1423" t="s">
        <v>61</v>
      </c>
      <c r="Z144" s="1423"/>
      <c r="AA144" s="1423"/>
      <c r="AB144" s="1423"/>
      <c r="AC144" s="1423"/>
      <c r="AD144" s="1430"/>
      <c r="AE144" s="916"/>
      <c r="AF144" s="916"/>
      <c r="AG144" s="916"/>
      <c r="AH144" s="916"/>
      <c r="AI144" s="911"/>
      <c r="AJ144" s="916"/>
      <c r="AK144" s="916"/>
      <c r="AL144" s="922"/>
      <c r="AM144" s="4" t="str">
        <f>IF(AND($AN$87=TRUE,M144=""),"未入力","")</f>
        <v/>
      </c>
      <c r="AN144" s="6" t="b">
        <v>0</v>
      </c>
      <c r="AO144" s="6" t="b">
        <v>0</v>
      </c>
      <c r="AP144" s="6" t="b">
        <v>0</v>
      </c>
      <c r="AS144" s="225"/>
    </row>
    <row r="145" spans="1:46" ht="17.100000000000001" customHeight="1">
      <c r="A145" s="915"/>
      <c r="B145" s="1422" t="s">
        <v>2270</v>
      </c>
      <c r="C145" s="1423"/>
      <c r="D145" s="1423"/>
      <c r="E145" s="1423"/>
      <c r="F145" s="1423"/>
      <c r="G145" s="1423"/>
      <c r="H145" s="1423"/>
      <c r="I145" s="1430"/>
      <c r="J145" s="182"/>
      <c r="K145" s="1423" t="s">
        <v>62</v>
      </c>
      <c r="L145" s="1423"/>
      <c r="M145" s="1423"/>
      <c r="N145" s="1423"/>
      <c r="O145" s="1423"/>
      <c r="P145" s="950"/>
      <c r="Q145" s="183"/>
      <c r="R145" s="1423" t="s">
        <v>63</v>
      </c>
      <c r="S145" s="1423"/>
      <c r="T145" s="1423"/>
      <c r="U145" s="1423"/>
      <c r="V145" s="1423"/>
      <c r="W145" s="1423"/>
      <c r="X145" s="183"/>
      <c r="Y145" s="1428" t="s">
        <v>64</v>
      </c>
      <c r="Z145" s="1428"/>
      <c r="AA145" s="1428"/>
      <c r="AB145" s="1428"/>
      <c r="AC145" s="1428"/>
      <c r="AD145" s="1429"/>
      <c r="AE145" s="916"/>
      <c r="AF145" s="916"/>
      <c r="AG145" s="916"/>
      <c r="AH145" s="916"/>
      <c r="AI145" s="911"/>
      <c r="AJ145" s="916"/>
      <c r="AK145" s="916"/>
      <c r="AL145" s="922"/>
      <c r="AM145" s="4" t="str">
        <f>IF(AND($AN$87=TRUE,COUNTIF(AN145:AP145,TRUE)=0),"未入力","")</f>
        <v/>
      </c>
      <c r="AN145" s="8" t="b">
        <v>0</v>
      </c>
      <c r="AO145" s="8" t="b">
        <v>0</v>
      </c>
      <c r="AP145" s="8" t="b">
        <v>0</v>
      </c>
      <c r="AS145" s="225"/>
    </row>
    <row r="146" spans="1:46" ht="17.100000000000001" customHeight="1">
      <c r="A146" s="915"/>
      <c r="B146" s="1422" t="s">
        <v>2271</v>
      </c>
      <c r="C146" s="1423"/>
      <c r="D146" s="1423"/>
      <c r="E146" s="1423"/>
      <c r="F146" s="1423"/>
      <c r="G146" s="1423"/>
      <c r="H146" s="1423"/>
      <c r="I146" s="1430"/>
      <c r="J146" s="181"/>
      <c r="K146" s="1428" t="s">
        <v>65</v>
      </c>
      <c r="L146" s="1428"/>
      <c r="M146" s="1428"/>
      <c r="N146" s="1428"/>
      <c r="O146" s="1428"/>
      <c r="P146" s="1428"/>
      <c r="Q146" s="3"/>
      <c r="R146" s="1420" t="s">
        <v>66</v>
      </c>
      <c r="S146" s="1420"/>
      <c r="T146" s="1420"/>
      <c r="U146" s="1420"/>
      <c r="V146" s="1420"/>
      <c r="W146" s="1420"/>
      <c r="X146" s="3"/>
      <c r="Y146" s="1420" t="s">
        <v>67</v>
      </c>
      <c r="Z146" s="1420"/>
      <c r="AA146" s="1420"/>
      <c r="AB146" s="1420"/>
      <c r="AC146" s="1420"/>
      <c r="AD146" s="943"/>
      <c r="AE146" s="1421"/>
      <c r="AF146" s="1421"/>
      <c r="AG146" s="1421"/>
      <c r="AH146" s="1421"/>
      <c r="AI146" s="1421"/>
      <c r="AJ146" s="916"/>
      <c r="AK146" s="916"/>
      <c r="AL146" s="922"/>
      <c r="AM146" s="4" t="str">
        <f>IF(AND($AN$87=TRUE,N146=""),"未入力","")</f>
        <v/>
      </c>
      <c r="AN146" s="6" t="b">
        <v>0</v>
      </c>
      <c r="AO146" s="6" t="b">
        <v>0</v>
      </c>
      <c r="AP146" s="6" t="b">
        <v>0</v>
      </c>
      <c r="AS146" s="225"/>
    </row>
    <row r="147" spans="1:46" ht="17.100000000000001" customHeight="1">
      <c r="A147" s="915"/>
      <c r="B147" s="1422" t="s">
        <v>2272</v>
      </c>
      <c r="C147" s="1423"/>
      <c r="D147" s="1423"/>
      <c r="E147" s="1423"/>
      <c r="F147" s="1423"/>
      <c r="G147" s="1423"/>
      <c r="H147" s="1423"/>
      <c r="I147" s="1430"/>
      <c r="J147" s="182"/>
      <c r="K147" s="1423" t="s">
        <v>68</v>
      </c>
      <c r="L147" s="1423"/>
      <c r="M147" s="1423"/>
      <c r="N147" s="1423"/>
      <c r="O147" s="1423"/>
      <c r="P147" s="1440"/>
      <c r="Q147" s="189"/>
      <c r="R147" s="1423" t="s">
        <v>69</v>
      </c>
      <c r="S147" s="1423"/>
      <c r="T147" s="1423"/>
      <c r="U147" s="1423"/>
      <c r="V147" s="1423"/>
      <c r="W147" s="933"/>
      <c r="X147" s="189"/>
      <c r="Y147" s="1423" t="s">
        <v>70</v>
      </c>
      <c r="Z147" s="1423"/>
      <c r="AA147" s="1423"/>
      <c r="AB147" s="1423"/>
      <c r="AC147" s="1423"/>
      <c r="AD147" s="933"/>
      <c r="AE147" s="191"/>
      <c r="AF147" s="1420" t="s">
        <v>71</v>
      </c>
      <c r="AG147" s="1420"/>
      <c r="AH147" s="1420"/>
      <c r="AI147" s="1420"/>
      <c r="AJ147" s="1420"/>
      <c r="AK147" s="913"/>
      <c r="AL147" s="969"/>
      <c r="AM147" s="4" t="str">
        <f>IF(AND($AN$87=TRUE,N147=""),"未入力","")</f>
        <v/>
      </c>
      <c r="AN147" s="6" t="b">
        <v>0</v>
      </c>
      <c r="AO147" s="6" t="b">
        <v>0</v>
      </c>
      <c r="AP147" s="6" t="b">
        <v>0</v>
      </c>
      <c r="AQ147" s="6" t="b">
        <v>0</v>
      </c>
      <c r="AS147" s="225"/>
    </row>
    <row r="148" spans="1:46" ht="20.100000000000001" customHeight="1">
      <c r="A148" s="915"/>
      <c r="B148" s="1422" t="s">
        <v>2273</v>
      </c>
      <c r="C148" s="1423"/>
      <c r="D148" s="1423"/>
      <c r="E148" s="1423"/>
      <c r="F148" s="1423"/>
      <c r="G148" s="1423"/>
      <c r="H148" s="1423"/>
      <c r="I148" s="1430"/>
      <c r="J148" s="1460"/>
      <c r="K148" s="1461"/>
      <c r="L148" s="1461"/>
      <c r="M148" s="1461"/>
      <c r="N148" s="1461"/>
      <c r="O148" s="183" t="s">
        <v>72</v>
      </c>
      <c r="P148" s="183"/>
      <c r="Q148" s="1558"/>
      <c r="R148" s="1461"/>
      <c r="S148" s="1461"/>
      <c r="T148" s="1461"/>
      <c r="U148" s="1461"/>
      <c r="V148" s="183" t="s">
        <v>72</v>
      </c>
      <c r="W148" s="183"/>
      <c r="X148" s="1558"/>
      <c r="Y148" s="1461"/>
      <c r="Z148" s="1461"/>
      <c r="AA148" s="1461"/>
      <c r="AB148" s="1461"/>
      <c r="AC148" s="183" t="s">
        <v>72</v>
      </c>
      <c r="AD148" s="183"/>
      <c r="AE148" s="1522"/>
      <c r="AF148" s="1443"/>
      <c r="AG148" s="1443"/>
      <c r="AH148" s="1443"/>
      <c r="AI148" s="1443"/>
      <c r="AJ148" s="3" t="s">
        <v>72</v>
      </c>
      <c r="AK148" s="3"/>
      <c r="AL148" s="969"/>
      <c r="AM148" s="4"/>
      <c r="AS148" s="225"/>
    </row>
    <row r="149" spans="1:46" ht="27" customHeight="1">
      <c r="A149" s="915"/>
      <c r="B149" s="1507" t="s">
        <v>2274</v>
      </c>
      <c r="C149" s="1508"/>
      <c r="D149" s="1508"/>
      <c r="E149" s="1508"/>
      <c r="F149" s="1508"/>
      <c r="G149" s="1508"/>
      <c r="H149" s="1508"/>
      <c r="I149" s="1559"/>
      <c r="J149" s="1463"/>
      <c r="K149" s="1464"/>
      <c r="L149" s="1464"/>
      <c r="M149" s="1464"/>
      <c r="N149" s="1464"/>
      <c r="O149" s="183" t="s">
        <v>47</v>
      </c>
      <c r="P149" s="183"/>
      <c r="Q149" s="1523"/>
      <c r="R149" s="1464"/>
      <c r="S149" s="1464"/>
      <c r="T149" s="1464"/>
      <c r="U149" s="1464"/>
      <c r="V149" s="183" t="s">
        <v>47</v>
      </c>
      <c r="W149" s="183"/>
      <c r="X149" s="1523"/>
      <c r="Y149" s="1464"/>
      <c r="Z149" s="1464"/>
      <c r="AA149" s="1464"/>
      <c r="AB149" s="1464"/>
      <c r="AC149" s="183" t="s">
        <v>47</v>
      </c>
      <c r="AD149" s="183"/>
      <c r="AE149" s="1523"/>
      <c r="AF149" s="1464"/>
      <c r="AG149" s="1464"/>
      <c r="AH149" s="1464"/>
      <c r="AI149" s="1464"/>
      <c r="AJ149" s="183" t="s">
        <v>47</v>
      </c>
      <c r="AK149" s="183"/>
      <c r="AL149" s="969"/>
      <c r="AM149" s="4"/>
      <c r="AS149" s="225"/>
    </row>
    <row r="150" spans="1:46" ht="3.95" customHeight="1">
      <c r="A150" s="923"/>
      <c r="B150" s="947"/>
      <c r="C150" s="947"/>
      <c r="D150" s="947"/>
      <c r="E150" s="947"/>
      <c r="F150" s="947"/>
      <c r="G150" s="947"/>
      <c r="H150" s="947"/>
      <c r="I150" s="947"/>
      <c r="J150" s="948"/>
      <c r="K150" s="948"/>
      <c r="L150" s="948"/>
      <c r="M150" s="948"/>
      <c r="N150" s="948"/>
      <c r="O150" s="948"/>
      <c r="P150" s="948"/>
      <c r="Q150" s="948"/>
      <c r="R150" s="948"/>
      <c r="S150" s="948"/>
      <c r="T150" s="948"/>
      <c r="U150" s="948"/>
      <c r="V150" s="948"/>
      <c r="W150" s="948"/>
      <c r="X150" s="948"/>
      <c r="Y150" s="948"/>
      <c r="Z150" s="948"/>
      <c r="AA150" s="948"/>
      <c r="AB150" s="948"/>
      <c r="AC150" s="948"/>
      <c r="AD150" s="948"/>
      <c r="AE150" s="948"/>
      <c r="AF150" s="948"/>
      <c r="AG150" s="948"/>
      <c r="AH150" s="948"/>
      <c r="AI150" s="948"/>
      <c r="AJ150" s="924"/>
      <c r="AK150" s="924"/>
      <c r="AL150" s="925"/>
      <c r="AM150" s="4"/>
      <c r="AS150" s="225"/>
    </row>
    <row r="151" spans="1:46" ht="3.95" customHeight="1">
      <c r="A151" s="933"/>
      <c r="B151" s="949"/>
      <c r="C151" s="949"/>
      <c r="D151" s="949"/>
      <c r="E151" s="949"/>
      <c r="F151" s="949"/>
      <c r="G151" s="949"/>
      <c r="H151" s="949"/>
      <c r="I151" s="949"/>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933"/>
      <c r="AK151" s="933"/>
      <c r="AL151" s="933"/>
      <c r="AM151" s="4"/>
      <c r="AS151" s="225"/>
    </row>
    <row r="152" spans="1:46" ht="17.45" customHeight="1">
      <c r="A152" s="1431" t="s">
        <v>2266</v>
      </c>
      <c r="B152" s="1432"/>
      <c r="C152" s="1432"/>
      <c r="D152" s="1432"/>
      <c r="E152" s="1432"/>
      <c r="F152" s="1432"/>
      <c r="G152" s="1432"/>
      <c r="H152" s="1432"/>
      <c r="I152" s="1432"/>
      <c r="J152" s="1432"/>
      <c r="K152" s="1432"/>
      <c r="L152" s="1432"/>
      <c r="M152" s="1432"/>
      <c r="N152" s="953"/>
      <c r="O152" s="953"/>
      <c r="P152" s="953"/>
      <c r="Q152" s="953"/>
      <c r="R152" s="953"/>
      <c r="S152" s="953"/>
      <c r="T152" s="953"/>
      <c r="U152" s="953"/>
      <c r="V152" s="953"/>
      <c r="W152" s="953"/>
      <c r="X152" s="953"/>
      <c r="Y152" s="953"/>
      <c r="Z152" s="953"/>
      <c r="AA152" s="953"/>
      <c r="AB152" s="953"/>
      <c r="AC152" s="953"/>
      <c r="AD152" s="953"/>
      <c r="AE152" s="953"/>
      <c r="AF152" s="953"/>
      <c r="AG152" s="953"/>
      <c r="AH152" s="953"/>
      <c r="AI152" s="953"/>
      <c r="AJ152" s="914"/>
      <c r="AK152" s="914"/>
      <c r="AL152" s="943"/>
      <c r="AM152" s="4"/>
      <c r="AS152" s="225"/>
    </row>
    <row r="153" spans="1:46" ht="20.100000000000001" customHeight="1">
      <c r="A153" s="915" t="s">
        <v>2454</v>
      </c>
      <c r="B153" s="1422" t="s">
        <v>2275</v>
      </c>
      <c r="C153" s="1423"/>
      <c r="D153" s="1423"/>
      <c r="E153" s="1423"/>
      <c r="F153" s="1423"/>
      <c r="G153" s="1423"/>
      <c r="H153" s="1423"/>
      <c r="I153" s="1423"/>
      <c r="J153" s="1423"/>
      <c r="K153" s="1430"/>
      <c r="L153" s="1555"/>
      <c r="M153" s="1556"/>
      <c r="N153" s="1556"/>
      <c r="O153" s="1556"/>
      <c r="P153" s="1556"/>
      <c r="Q153" s="1556"/>
      <c r="R153" s="1556"/>
      <c r="S153" s="1556"/>
      <c r="T153" s="923" t="s">
        <v>2325</v>
      </c>
      <c r="U153" s="924"/>
      <c r="V153" s="924"/>
      <c r="W153" s="924"/>
      <c r="X153" s="924"/>
      <c r="Y153" s="924"/>
      <c r="Z153" s="924"/>
      <c r="AA153" s="924"/>
      <c r="AB153" s="924"/>
      <c r="AC153" s="916"/>
      <c r="AD153" s="916"/>
      <c r="AE153" s="916"/>
      <c r="AF153" s="916"/>
      <c r="AG153" s="916"/>
      <c r="AH153" s="916"/>
      <c r="AI153" s="916"/>
      <c r="AJ153" s="916"/>
      <c r="AK153" s="916"/>
      <c r="AL153" s="922"/>
      <c r="AM153" s="4"/>
      <c r="AS153" s="225"/>
      <c r="AT153" s="6" t="str">
        <f>IF(AND($AP$78=TRUE,COUNTA(L153)=0),"【４．工事種別】で改築の場合は回答は必須です。","")</f>
        <v/>
      </c>
    </row>
    <row r="154" spans="1:46" ht="17.100000000000001" customHeight="1">
      <c r="A154" s="915" t="s">
        <v>2455</v>
      </c>
      <c r="B154" s="1422" t="s">
        <v>2456</v>
      </c>
      <c r="C154" s="1423"/>
      <c r="D154" s="1423"/>
      <c r="E154" s="1423"/>
      <c r="F154" s="1423"/>
      <c r="G154" s="1423"/>
      <c r="H154" s="1423"/>
      <c r="I154" s="1423"/>
      <c r="J154" s="1423"/>
      <c r="K154" s="1430"/>
      <c r="L154" s="182"/>
      <c r="M154" s="933" t="s">
        <v>73</v>
      </c>
      <c r="N154" s="933"/>
      <c r="O154" s="933"/>
      <c r="P154" s="933"/>
      <c r="Q154" s="933"/>
      <c r="R154" s="933"/>
      <c r="S154" s="933"/>
      <c r="T154" s="933"/>
      <c r="U154" s="933"/>
      <c r="V154" s="933"/>
      <c r="W154" s="933"/>
      <c r="X154" s="183"/>
      <c r="Y154" s="919" t="s">
        <v>53</v>
      </c>
      <c r="Z154" s="919"/>
      <c r="AA154" s="919"/>
      <c r="AB154" s="921"/>
      <c r="AC154" s="916"/>
      <c r="AD154" s="916"/>
      <c r="AE154" s="916"/>
      <c r="AF154" s="916"/>
      <c r="AG154" s="916"/>
      <c r="AH154" s="916"/>
      <c r="AI154" s="916"/>
      <c r="AJ154" s="916"/>
      <c r="AK154" s="916"/>
      <c r="AL154" s="922"/>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915" t="s">
        <v>2457</v>
      </c>
      <c r="B155" s="1422" t="s">
        <v>2458</v>
      </c>
      <c r="C155" s="1423"/>
      <c r="D155" s="1423"/>
      <c r="E155" s="1423"/>
      <c r="F155" s="1423"/>
      <c r="G155" s="1423"/>
      <c r="H155" s="1423"/>
      <c r="I155" s="1423"/>
      <c r="J155" s="1423"/>
      <c r="K155" s="1430"/>
      <c r="L155" s="182"/>
      <c r="M155" s="919" t="s">
        <v>49</v>
      </c>
      <c r="N155" s="919"/>
      <c r="O155" s="919"/>
      <c r="P155" s="919"/>
      <c r="Q155" s="933"/>
      <c r="R155" s="933"/>
      <c r="S155" s="933"/>
      <c r="T155" s="933"/>
      <c r="U155" s="933"/>
      <c r="V155" s="933"/>
      <c r="W155" s="933"/>
      <c r="X155" s="183"/>
      <c r="Y155" s="919" t="s">
        <v>53</v>
      </c>
      <c r="Z155" s="919"/>
      <c r="AA155" s="919"/>
      <c r="AB155" s="921"/>
      <c r="AC155" s="916"/>
      <c r="AD155" s="916"/>
      <c r="AE155" s="916"/>
      <c r="AF155" s="916"/>
      <c r="AG155" s="916"/>
      <c r="AH155" s="916"/>
      <c r="AI155" s="916"/>
      <c r="AJ155" s="916"/>
      <c r="AK155" s="916"/>
      <c r="AL155" s="922"/>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915" t="s">
        <v>2459</v>
      </c>
      <c r="B156" s="1422" t="s">
        <v>2460</v>
      </c>
      <c r="C156" s="1423"/>
      <c r="D156" s="1423"/>
      <c r="E156" s="1423"/>
      <c r="F156" s="1423"/>
      <c r="G156" s="1423"/>
      <c r="H156" s="1423"/>
      <c r="I156" s="1423"/>
      <c r="J156" s="1423"/>
      <c r="K156" s="1430"/>
      <c r="L156" s="1450"/>
      <c r="M156" s="1451"/>
      <c r="N156" s="1451"/>
      <c r="O156" s="1451"/>
      <c r="P156" s="1451"/>
      <c r="Q156" s="1452" t="s">
        <v>2248</v>
      </c>
      <c r="R156" s="1452"/>
      <c r="S156" s="972"/>
      <c r="T156" s="911"/>
      <c r="U156" s="911"/>
      <c r="V156" s="911"/>
      <c r="W156" s="911"/>
      <c r="X156" s="911"/>
      <c r="Y156" s="911"/>
      <c r="Z156" s="954"/>
      <c r="AA156" s="954"/>
      <c r="AB156" s="954"/>
      <c r="AC156" s="954"/>
      <c r="AD156" s="954"/>
      <c r="AE156" s="954"/>
      <c r="AF156" s="954"/>
      <c r="AG156" s="954"/>
      <c r="AH156" s="954"/>
      <c r="AI156" s="954"/>
      <c r="AJ156" s="916"/>
      <c r="AK156" s="916"/>
      <c r="AL156" s="922"/>
      <c r="AM156" s="4"/>
      <c r="AS156" s="225"/>
      <c r="AT156" s="6" t="str">
        <f>IF(AND($AP$78=TRUE,L156=""),"【４．工事種別】で改築の場合は回答は必須です。","")</f>
        <v/>
      </c>
    </row>
    <row r="157" spans="1:46" ht="20.45" customHeight="1">
      <c r="A157" s="915" t="s">
        <v>2461</v>
      </c>
      <c r="B157" s="1422" t="s">
        <v>2462</v>
      </c>
      <c r="C157" s="1423"/>
      <c r="D157" s="1423"/>
      <c r="E157" s="1423"/>
      <c r="F157" s="1423"/>
      <c r="G157" s="1423"/>
      <c r="H157" s="1423"/>
      <c r="I157" s="1423"/>
      <c r="J157" s="1423"/>
      <c r="K157" s="1430"/>
      <c r="L157" s="1450"/>
      <c r="M157" s="1451"/>
      <c r="N157" s="1451"/>
      <c r="O157" s="1451"/>
      <c r="P157" s="1451"/>
      <c r="Q157" s="1452" t="s">
        <v>72</v>
      </c>
      <c r="R157" s="1452"/>
      <c r="S157" s="972"/>
      <c r="T157" s="911"/>
      <c r="U157" s="911"/>
      <c r="V157" s="911"/>
      <c r="W157" s="911"/>
      <c r="X157" s="911"/>
      <c r="Y157" s="911"/>
      <c r="Z157" s="916"/>
      <c r="AA157" s="916"/>
      <c r="AB157" s="916"/>
      <c r="AC157" s="916"/>
      <c r="AD157" s="916"/>
      <c r="AE157" s="916"/>
      <c r="AF157" s="916"/>
      <c r="AG157" s="916"/>
      <c r="AH157" s="916"/>
      <c r="AI157" s="916"/>
      <c r="AJ157" s="916"/>
      <c r="AK157" s="916"/>
      <c r="AL157" s="922"/>
      <c r="AM157" s="4"/>
      <c r="AS157" s="225"/>
      <c r="AT157" s="6" t="str">
        <f>IF(AND($AP$78=TRUE,L157=""),"【４．工事種別】で改築の場合は回答は必須です。","")</f>
        <v/>
      </c>
    </row>
    <row r="158" spans="1:46" ht="17.100000000000001" customHeight="1">
      <c r="A158" s="915" t="s">
        <v>2463</v>
      </c>
      <c r="B158" s="1422" t="s">
        <v>2464</v>
      </c>
      <c r="C158" s="1423"/>
      <c r="D158" s="1423"/>
      <c r="E158" s="1423"/>
      <c r="F158" s="1423"/>
      <c r="G158" s="1423"/>
      <c r="H158" s="1423"/>
      <c r="I158" s="1423"/>
      <c r="J158" s="1423"/>
      <c r="K158" s="1430"/>
      <c r="L158" s="183"/>
      <c r="M158" s="1423" t="s">
        <v>74</v>
      </c>
      <c r="N158" s="1423"/>
      <c r="O158" s="1423"/>
      <c r="P158" s="1423"/>
      <c r="Q158" s="183"/>
      <c r="R158" s="1423" t="s">
        <v>75</v>
      </c>
      <c r="S158" s="1423"/>
      <c r="T158" s="1423"/>
      <c r="U158" s="1423"/>
      <c r="V158" s="183"/>
      <c r="W158" s="1423" t="s">
        <v>70</v>
      </c>
      <c r="X158" s="1423"/>
      <c r="Y158" s="1423"/>
      <c r="Z158" s="1423"/>
      <c r="AA158" s="1423"/>
      <c r="AB158" s="934"/>
      <c r="AC158" s="916"/>
      <c r="AD158" s="916"/>
      <c r="AE158" s="916"/>
      <c r="AF158" s="916"/>
      <c r="AG158" s="916"/>
      <c r="AH158" s="916"/>
      <c r="AI158" s="916"/>
      <c r="AJ158" s="916"/>
      <c r="AK158" s="916"/>
      <c r="AL158" s="922"/>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951"/>
      <c r="B159" s="1427" t="s">
        <v>2465</v>
      </c>
      <c r="C159" s="1428"/>
      <c r="D159" s="1428"/>
      <c r="E159" s="1428"/>
      <c r="F159" s="1428"/>
      <c r="G159" s="1428"/>
      <c r="H159" s="1428"/>
      <c r="I159" s="1428"/>
      <c r="J159" s="1428"/>
      <c r="K159" s="1429"/>
      <c r="L159" s="1450"/>
      <c r="M159" s="1451"/>
      <c r="N159" s="1451"/>
      <c r="O159" s="1451"/>
      <c r="P159" s="1451"/>
      <c r="Q159" s="1452" t="s">
        <v>47</v>
      </c>
      <c r="R159" s="1452"/>
      <c r="S159" s="972"/>
      <c r="T159" s="911"/>
      <c r="U159" s="911"/>
      <c r="V159" s="911"/>
      <c r="W159" s="911"/>
      <c r="X159" s="911"/>
      <c r="Y159" s="911"/>
      <c r="Z159" s="916"/>
      <c r="AA159" s="916"/>
      <c r="AB159" s="916"/>
      <c r="AC159" s="916"/>
      <c r="AD159" s="916"/>
      <c r="AE159" s="916"/>
      <c r="AF159" s="916"/>
      <c r="AG159" s="916"/>
      <c r="AH159" s="916"/>
      <c r="AI159" s="916"/>
      <c r="AJ159" s="916"/>
      <c r="AK159" s="916"/>
      <c r="AL159" s="922"/>
      <c r="AM159" s="4"/>
      <c r="AS159" s="225"/>
      <c r="AT159" s="6" t="str">
        <f>IF(AND($AP$78=TRUE,L159=""),"【４．工事種別】で改築の場合は回答は必須です。","")</f>
        <v/>
      </c>
    </row>
    <row r="160" spans="1:46" ht="20.100000000000001" customHeight="1">
      <c r="A160" s="915" t="s">
        <v>2466</v>
      </c>
      <c r="B160" s="1422" t="s">
        <v>2467</v>
      </c>
      <c r="C160" s="1423"/>
      <c r="D160" s="1423"/>
      <c r="E160" s="1423"/>
      <c r="F160" s="1423"/>
      <c r="G160" s="1423"/>
      <c r="H160" s="1423"/>
      <c r="I160" s="1423"/>
      <c r="J160" s="1423"/>
      <c r="K160" s="1430"/>
      <c r="L160" s="1450"/>
      <c r="M160" s="1451"/>
      <c r="N160" s="1451"/>
      <c r="O160" s="1451"/>
      <c r="P160" s="1451"/>
      <c r="Q160" s="1452" t="s">
        <v>2332</v>
      </c>
      <c r="R160" s="1452"/>
      <c r="S160" s="972"/>
      <c r="T160" s="911"/>
      <c r="U160" s="911"/>
      <c r="V160" s="911"/>
      <c r="W160" s="911"/>
      <c r="X160" s="911"/>
      <c r="Y160" s="911"/>
      <c r="Z160" s="916"/>
      <c r="AA160" s="916"/>
      <c r="AB160" s="916"/>
      <c r="AC160" s="916"/>
      <c r="AD160" s="916"/>
      <c r="AE160" s="916"/>
      <c r="AF160" s="916"/>
      <c r="AG160" s="916"/>
      <c r="AH160" s="916"/>
      <c r="AI160" s="916"/>
      <c r="AJ160" s="916"/>
      <c r="AK160" s="916"/>
      <c r="AL160" s="922"/>
      <c r="AM160" s="4"/>
      <c r="AS160" s="225"/>
      <c r="AT160" s="6" t="str">
        <f>IF(AND($AP$78=TRUE,L160=""),"【４．工事種別】で改築の場合は回答は必須です。","")</f>
        <v/>
      </c>
    </row>
    <row r="161" spans="1:39" ht="3.6" customHeight="1">
      <c r="A161" s="952"/>
      <c r="B161" s="920"/>
      <c r="C161" s="920"/>
      <c r="D161" s="920"/>
      <c r="E161" s="920"/>
      <c r="F161" s="920"/>
      <c r="G161" s="920"/>
      <c r="H161" s="920"/>
      <c r="I161" s="920"/>
      <c r="J161" s="920"/>
      <c r="K161" s="920"/>
      <c r="L161" s="955"/>
      <c r="M161" s="955"/>
      <c r="N161" s="955"/>
      <c r="O161" s="955"/>
      <c r="P161" s="955"/>
      <c r="Q161" s="928"/>
      <c r="R161" s="928"/>
      <c r="S161" s="948"/>
      <c r="T161" s="948"/>
      <c r="U161" s="948"/>
      <c r="V161" s="948"/>
      <c r="W161" s="948"/>
      <c r="X161" s="948"/>
      <c r="Y161" s="948"/>
      <c r="Z161" s="924"/>
      <c r="AA161" s="924"/>
      <c r="AB161" s="924"/>
      <c r="AC161" s="924"/>
      <c r="AD161" s="924"/>
      <c r="AE161" s="924"/>
      <c r="AF161" s="924"/>
      <c r="AG161" s="924"/>
      <c r="AH161" s="924"/>
      <c r="AI161" s="924"/>
      <c r="AJ161" s="924"/>
      <c r="AK161" s="924"/>
      <c r="AL161" s="925"/>
      <c r="AM161" s="4"/>
    </row>
    <row r="162" spans="1:39" ht="3.95" customHeight="1">
      <c r="A162" s="914"/>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c r="AA162" s="916"/>
      <c r="AB162" s="916"/>
      <c r="AC162" s="916"/>
      <c r="AD162" s="916"/>
      <c r="AE162" s="916"/>
      <c r="AF162" s="916"/>
      <c r="AG162" s="916"/>
      <c r="AH162" s="916"/>
      <c r="AI162" s="916"/>
      <c r="AJ162" s="916"/>
      <c r="AK162" s="916"/>
      <c r="AL162" s="914"/>
      <c r="AM162" s="4"/>
    </row>
    <row r="163" spans="1:39" ht="15" customHeight="1">
      <c r="A163" s="1560"/>
      <c r="B163" s="1560"/>
      <c r="C163" s="1560"/>
      <c r="D163" s="1560"/>
      <c r="E163" s="1560"/>
      <c r="F163" s="1560"/>
      <c r="G163" s="1560"/>
      <c r="H163" s="1560"/>
      <c r="I163" s="1560"/>
      <c r="J163" s="1560"/>
      <c r="K163" s="1560"/>
      <c r="L163" s="1560"/>
      <c r="M163" s="1560"/>
      <c r="N163" s="1560"/>
      <c r="O163" s="1560"/>
      <c r="P163" s="1560"/>
      <c r="Q163" s="1560"/>
      <c r="R163" s="1560"/>
      <c r="S163" s="1560"/>
      <c r="T163" s="1560"/>
      <c r="U163" s="1560"/>
      <c r="V163" s="1560"/>
      <c r="W163" s="1560"/>
      <c r="X163" s="1560"/>
      <c r="Y163" s="1560"/>
      <c r="Z163" s="1560"/>
      <c r="AA163" s="1560"/>
      <c r="AB163" s="1560"/>
      <c r="AC163" s="1560"/>
      <c r="AD163" s="1560"/>
      <c r="AE163" s="1560"/>
      <c r="AF163" s="1560"/>
      <c r="AG163" s="1560"/>
      <c r="AH163" s="1560"/>
      <c r="AI163" s="1560"/>
      <c r="AJ163" s="1560"/>
      <c r="AK163" s="1560"/>
      <c r="AL163" s="1560"/>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2533</v>
      </c>
    </row>
    <row r="7" spans="1:30" ht="35.1" customHeight="1" thickTop="1" thickBot="1">
      <c r="A7" s="1081" t="s">
        <v>2555</v>
      </c>
      <c r="B7" s="1082"/>
      <c r="C7" s="1088" t="s">
        <v>2556</v>
      </c>
      <c r="D7" s="1088"/>
      <c r="E7" s="1088"/>
      <c r="F7" s="1088"/>
      <c r="G7" s="1089"/>
      <c r="H7" s="1090" t="s">
        <v>2557</v>
      </c>
      <c r="I7" s="1091"/>
      <c r="J7" s="1091"/>
      <c r="K7" s="1091"/>
      <c r="L7" s="1091"/>
      <c r="M7" s="1091"/>
      <c r="N7" s="1091"/>
      <c r="O7" s="1091"/>
      <c r="P7" s="1091"/>
      <c r="Q7" s="1091"/>
      <c r="R7" s="1091"/>
      <c r="S7" s="1091"/>
      <c r="T7" s="1091"/>
      <c r="U7" s="1091"/>
      <c r="V7" s="1091"/>
      <c r="W7" s="1091"/>
      <c r="X7" s="1091"/>
      <c r="Y7" s="1092"/>
      <c r="Z7" s="311"/>
    </row>
    <row r="8" spans="1:30" ht="35.1" customHeight="1" thickTop="1">
      <c r="A8" s="1083"/>
      <c r="B8" s="1084"/>
      <c r="C8" s="1093" t="s">
        <v>2558</v>
      </c>
      <c r="D8" s="1094"/>
      <c r="E8" s="1094"/>
      <c r="F8" s="1094"/>
      <c r="G8" s="1095"/>
      <c r="H8" s="1099"/>
      <c r="I8" s="1100"/>
      <c r="J8" s="1100"/>
      <c r="K8" s="1100"/>
      <c r="L8" s="1100"/>
      <c r="M8" s="1100"/>
      <c r="N8" s="1100"/>
      <c r="O8" s="1100"/>
      <c r="P8" s="1100"/>
      <c r="Q8" s="1100"/>
      <c r="R8" s="1100"/>
      <c r="S8" s="1100"/>
      <c r="T8" s="1100"/>
      <c r="U8" s="1100"/>
      <c r="V8" s="1100"/>
      <c r="W8" s="1100"/>
      <c r="X8" s="1100"/>
      <c r="Y8" s="1101"/>
      <c r="Z8" s="311"/>
      <c r="AA8" s="312" t="s">
        <v>2559</v>
      </c>
      <c r="AB8" s="312"/>
      <c r="AC8" s="312"/>
      <c r="AD8" s="312"/>
    </row>
    <row r="9" spans="1:30" ht="35.1" customHeight="1">
      <c r="A9" s="1085"/>
      <c r="B9" s="1084"/>
      <c r="C9" s="1096"/>
      <c r="D9" s="1097"/>
      <c r="E9" s="1097"/>
      <c r="F9" s="1097"/>
      <c r="G9" s="1098"/>
      <c r="H9" s="1102"/>
      <c r="I9" s="1103"/>
      <c r="J9" s="1103"/>
      <c r="K9" s="1103"/>
      <c r="L9" s="1103"/>
      <c r="M9" s="1103"/>
      <c r="N9" s="1103"/>
      <c r="O9" s="1103"/>
      <c r="P9" s="1103"/>
      <c r="Q9" s="1103"/>
      <c r="R9" s="1103"/>
      <c r="S9" s="1103"/>
      <c r="T9" s="1103"/>
      <c r="U9" s="1103"/>
      <c r="V9" s="1103"/>
      <c r="W9" s="1103"/>
      <c r="X9" s="1103"/>
      <c r="Y9" s="1104"/>
      <c r="Z9" s="311"/>
      <c r="AA9" s="312" t="s">
        <v>2560</v>
      </c>
      <c r="AB9" s="312"/>
      <c r="AC9" s="312"/>
      <c r="AD9" s="312"/>
    </row>
    <row r="10" spans="1:30" ht="35.1" customHeight="1">
      <c r="A10" s="1085"/>
      <c r="B10" s="1084"/>
      <c r="C10" s="1105" t="s">
        <v>2561</v>
      </c>
      <c r="D10" s="1105"/>
      <c r="E10" s="1105"/>
      <c r="F10" s="1105"/>
      <c r="G10" s="1106"/>
      <c r="H10" s="1107"/>
      <c r="I10" s="1108"/>
      <c r="J10" s="1108"/>
      <c r="K10" s="1108"/>
      <c r="L10" s="1108"/>
      <c r="M10" s="1108"/>
      <c r="N10" s="1108"/>
      <c r="O10" s="1108"/>
      <c r="P10" s="1108"/>
      <c r="Q10" s="1108"/>
      <c r="R10" s="1108"/>
      <c r="S10" s="1108"/>
      <c r="T10" s="1108"/>
      <c r="U10" s="1108"/>
      <c r="V10" s="1108"/>
      <c r="W10" s="1108"/>
      <c r="X10" s="1108"/>
      <c r="Y10" s="1109"/>
      <c r="Z10" s="311"/>
      <c r="AA10" s="312" t="s">
        <v>2562</v>
      </c>
      <c r="AB10" s="312"/>
      <c r="AC10" s="312"/>
      <c r="AD10" s="312"/>
    </row>
    <row r="11" spans="1:30" ht="35.1" customHeight="1" thickBot="1">
      <c r="A11" s="1086"/>
      <c r="B11" s="1087"/>
      <c r="C11" s="1105" t="s">
        <v>11</v>
      </c>
      <c r="D11" s="1105"/>
      <c r="E11" s="1105"/>
      <c r="F11" s="1105"/>
      <c r="G11" s="1106"/>
      <c r="H11" s="1110"/>
      <c r="I11" s="1111"/>
      <c r="J11" s="1111"/>
      <c r="K11" s="1111"/>
      <c r="L11" s="1111"/>
      <c r="M11" s="1111"/>
      <c r="N11" s="1111"/>
      <c r="O11" s="1111"/>
      <c r="P11" s="1112"/>
      <c r="Q11" s="1076" t="s">
        <v>9</v>
      </c>
      <c r="R11" s="1077"/>
      <c r="S11" s="1078"/>
      <c r="T11" s="1079"/>
      <c r="U11" s="1079"/>
      <c r="V11" s="1079"/>
      <c r="W11" s="1079"/>
      <c r="X11" s="1079"/>
      <c r="Y11" s="1080"/>
      <c r="Z11" s="313"/>
      <c r="AA11" s="312" t="s">
        <v>2538</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560" t="s">
        <v>2482</v>
      </c>
      <c r="B1" s="1560"/>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241"/>
    </row>
    <row r="2" spans="1:39" ht="15" customHeight="1">
      <c r="A2" s="1560"/>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241"/>
    </row>
    <row r="3" spans="1:39" ht="15" customHeight="1">
      <c r="A3" s="1560"/>
      <c r="B3" s="1560"/>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c r="AF3" s="1560"/>
      <c r="AG3" s="1560"/>
      <c r="AH3" s="1560"/>
      <c r="AI3" s="1560"/>
      <c r="AJ3" s="1560"/>
      <c r="AK3" s="1560"/>
      <c r="AL3" s="1560"/>
      <c r="AM3" s="241"/>
    </row>
    <row r="4" spans="1:39" ht="15" customHeight="1">
      <c r="A4" s="1560"/>
      <c r="B4" s="1560"/>
      <c r="C4" s="1560"/>
      <c r="D4" s="1560"/>
      <c r="E4" s="1560"/>
      <c r="F4" s="1560"/>
      <c r="G4" s="1560"/>
      <c r="H4" s="1560"/>
      <c r="I4" s="1560"/>
      <c r="J4" s="1560"/>
      <c r="K4" s="1560"/>
      <c r="L4" s="1560"/>
      <c r="M4" s="1560"/>
      <c r="N4" s="1560"/>
      <c r="O4" s="1560"/>
      <c r="P4" s="1560"/>
      <c r="Q4" s="1560"/>
      <c r="R4" s="1560"/>
      <c r="S4" s="1560"/>
      <c r="T4" s="1560"/>
      <c r="U4" s="1560"/>
      <c r="V4" s="1560"/>
      <c r="W4" s="1560"/>
      <c r="X4" s="1560"/>
      <c r="Y4" s="1560"/>
      <c r="Z4" s="1560"/>
      <c r="AA4" s="1560"/>
      <c r="AB4" s="1560"/>
      <c r="AC4" s="1560"/>
      <c r="AD4" s="1560"/>
      <c r="AE4" s="1560"/>
      <c r="AF4" s="1560"/>
      <c r="AG4" s="1560"/>
      <c r="AH4" s="1560"/>
      <c r="AI4" s="1560"/>
      <c r="AJ4" s="1560"/>
      <c r="AK4" s="1560"/>
      <c r="AL4" s="1560"/>
      <c r="AM4" s="241"/>
    </row>
    <row r="5" spans="1:39" ht="15" customHeight="1">
      <c r="A5" s="1560"/>
      <c r="B5" s="1560"/>
      <c r="C5" s="1560"/>
      <c r="D5" s="1560"/>
      <c r="E5" s="1560"/>
      <c r="F5" s="1560"/>
      <c r="G5" s="1560"/>
      <c r="H5" s="1560"/>
      <c r="I5" s="1560"/>
      <c r="J5" s="1560"/>
      <c r="K5" s="1560"/>
      <c r="L5" s="1560"/>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241"/>
    </row>
    <row r="6" spans="1:39" ht="15" customHeight="1">
      <c r="A6" s="1560"/>
      <c r="B6" s="1560"/>
      <c r="C6" s="1560"/>
      <c r="D6" s="1560"/>
      <c r="E6" s="1560"/>
      <c r="F6" s="1560"/>
      <c r="G6" s="1560"/>
      <c r="H6" s="1560"/>
      <c r="I6" s="1560"/>
      <c r="J6" s="1560"/>
      <c r="K6" s="1560"/>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241"/>
    </row>
    <row r="7" spans="1:39" ht="15" customHeight="1">
      <c r="A7" s="1560"/>
      <c r="B7" s="1560"/>
      <c r="C7" s="1560"/>
      <c r="D7" s="1560"/>
      <c r="E7" s="1560"/>
      <c r="F7" s="1560"/>
      <c r="G7" s="1560"/>
      <c r="H7" s="1560"/>
      <c r="I7" s="1560"/>
      <c r="J7" s="1560"/>
      <c r="K7" s="1560"/>
      <c r="L7" s="1560"/>
      <c r="M7" s="1560"/>
      <c r="N7" s="1560"/>
      <c r="O7" s="1560"/>
      <c r="P7" s="1560"/>
      <c r="Q7" s="1560"/>
      <c r="R7" s="1560"/>
      <c r="S7" s="1560"/>
      <c r="T7" s="1560"/>
      <c r="U7" s="1560"/>
      <c r="V7" s="1560"/>
      <c r="W7" s="1560"/>
      <c r="X7" s="1560"/>
      <c r="Y7" s="1560"/>
      <c r="Z7" s="1560"/>
      <c r="AA7" s="1560"/>
      <c r="AB7" s="1560"/>
      <c r="AC7" s="1560"/>
      <c r="AD7" s="1560"/>
      <c r="AE7" s="1560"/>
      <c r="AF7" s="1560"/>
      <c r="AG7" s="1560"/>
      <c r="AH7" s="1560"/>
      <c r="AI7" s="1560"/>
      <c r="AJ7" s="1560"/>
      <c r="AK7" s="1560"/>
      <c r="AL7" s="1560"/>
      <c r="AM7" s="241"/>
    </row>
    <row r="8" spans="1:39" ht="15" customHeight="1">
      <c r="A8" s="1560"/>
      <c r="B8" s="1560"/>
      <c r="C8" s="1560"/>
      <c r="D8" s="1560"/>
      <c r="E8" s="1560"/>
      <c r="F8" s="1560"/>
      <c r="G8" s="1560"/>
      <c r="H8" s="1560"/>
      <c r="I8" s="1560"/>
      <c r="J8" s="1560"/>
      <c r="K8" s="1560"/>
      <c r="L8" s="1560"/>
      <c r="M8" s="1560"/>
      <c r="N8" s="1560"/>
      <c r="O8" s="1560"/>
      <c r="P8" s="1560"/>
      <c r="Q8" s="1560"/>
      <c r="R8" s="1560"/>
      <c r="S8" s="1560"/>
      <c r="T8" s="1560"/>
      <c r="U8" s="1560"/>
      <c r="V8" s="1560"/>
      <c r="W8" s="1560"/>
      <c r="X8" s="1560"/>
      <c r="Y8" s="1560"/>
      <c r="Z8" s="1560"/>
      <c r="AA8" s="1560"/>
      <c r="AB8" s="1560"/>
      <c r="AC8" s="1560"/>
      <c r="AD8" s="1560"/>
      <c r="AE8" s="1560"/>
      <c r="AF8" s="1560"/>
      <c r="AG8" s="1560"/>
      <c r="AH8" s="1560"/>
      <c r="AI8" s="1560"/>
      <c r="AJ8" s="1560"/>
      <c r="AK8" s="1560"/>
      <c r="AL8" s="1560"/>
      <c r="AM8" s="241"/>
    </row>
    <row r="9" spans="1:39" ht="15" customHeight="1">
      <c r="A9" s="1560"/>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1560"/>
      <c r="AL9" s="1560"/>
      <c r="AM9" s="241"/>
    </row>
    <row r="10" spans="1:39" ht="15" customHeight="1">
      <c r="A10" s="1560"/>
      <c r="B10" s="1560"/>
      <c r="C10" s="1560"/>
      <c r="D10" s="1560"/>
      <c r="E10" s="1560"/>
      <c r="F10" s="1560"/>
      <c r="G10" s="1560"/>
      <c r="H10" s="1560"/>
      <c r="I10" s="1560"/>
      <c r="J10" s="1560"/>
      <c r="K10" s="1560"/>
      <c r="L10" s="1560"/>
      <c r="M10" s="1560"/>
      <c r="N10" s="1560"/>
      <c r="O10" s="1560"/>
      <c r="P10" s="1560"/>
      <c r="Q10" s="1560"/>
      <c r="R10" s="1560"/>
      <c r="S10" s="1560"/>
      <c r="T10" s="1560"/>
      <c r="U10" s="1560"/>
      <c r="V10" s="1560"/>
      <c r="W10" s="1560"/>
      <c r="X10" s="1560"/>
      <c r="Y10" s="1560"/>
      <c r="Z10" s="1560"/>
      <c r="AA10" s="1560"/>
      <c r="AB10" s="1560"/>
      <c r="AC10" s="1560"/>
      <c r="AD10" s="1560"/>
      <c r="AE10" s="1560"/>
      <c r="AF10" s="1560"/>
      <c r="AG10" s="1560"/>
      <c r="AH10" s="1560"/>
      <c r="AI10" s="1560"/>
      <c r="AJ10" s="1560"/>
      <c r="AK10" s="1560"/>
      <c r="AL10" s="1560"/>
      <c r="AM10" s="241"/>
    </row>
    <row r="11" spans="1:39" ht="15" customHeight="1">
      <c r="A11" s="1560"/>
      <c r="B11" s="1560"/>
      <c r="C11" s="1560"/>
      <c r="D11" s="1560"/>
      <c r="E11" s="1560"/>
      <c r="F11" s="1560"/>
      <c r="G11" s="1560"/>
      <c r="H11" s="1560"/>
      <c r="I11" s="1560"/>
      <c r="J11" s="1560"/>
      <c r="K11" s="1560"/>
      <c r="L11" s="1560"/>
      <c r="M11" s="1560"/>
      <c r="N11" s="1560"/>
      <c r="O11" s="1560"/>
      <c r="P11" s="1560"/>
      <c r="Q11" s="1560"/>
      <c r="R11" s="1560"/>
      <c r="S11" s="1560"/>
      <c r="T11" s="1560"/>
      <c r="U11" s="1560"/>
      <c r="V11" s="1560"/>
      <c r="W11" s="1560"/>
      <c r="X11" s="1560"/>
      <c r="Y11" s="1560"/>
      <c r="Z11" s="1560"/>
      <c r="AA11" s="1560"/>
      <c r="AB11" s="1560"/>
      <c r="AC11" s="1560"/>
      <c r="AD11" s="1560"/>
      <c r="AE11" s="1560"/>
      <c r="AF11" s="1560"/>
      <c r="AG11" s="1560"/>
      <c r="AH11" s="1560"/>
      <c r="AI11" s="1560"/>
      <c r="AJ11" s="1560"/>
      <c r="AK11" s="1560"/>
      <c r="AL11" s="1560"/>
      <c r="AM11" s="241"/>
    </row>
    <row r="12" spans="1:39" ht="15" customHeight="1">
      <c r="A12" s="1560"/>
      <c r="B12" s="1560"/>
      <c r="C12" s="1560"/>
      <c r="D12" s="1560"/>
      <c r="E12" s="156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60"/>
      <c r="AM12" s="241"/>
    </row>
    <row r="13" spans="1:39" ht="15" customHeight="1">
      <c r="A13" s="1560"/>
      <c r="B13" s="1560"/>
      <c r="C13" s="1560"/>
      <c r="D13" s="1560"/>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241"/>
    </row>
    <row r="14" spans="1:39" ht="15" customHeight="1">
      <c r="A14" s="1560"/>
      <c r="B14" s="1560"/>
      <c r="C14" s="1560"/>
      <c r="D14" s="1560"/>
      <c r="E14" s="1560"/>
      <c r="F14" s="1560"/>
      <c r="G14" s="1560"/>
      <c r="H14" s="1560"/>
      <c r="I14" s="1560"/>
      <c r="J14" s="1560"/>
      <c r="K14" s="1560"/>
      <c r="L14" s="1560"/>
      <c r="M14" s="1560"/>
      <c r="N14" s="1560"/>
      <c r="O14" s="1560"/>
      <c r="P14" s="1560"/>
      <c r="Q14" s="1560"/>
      <c r="R14" s="1560"/>
      <c r="S14" s="1560"/>
      <c r="T14" s="1560"/>
      <c r="U14" s="1560"/>
      <c r="V14" s="1560"/>
      <c r="W14" s="1560"/>
      <c r="X14" s="1560"/>
      <c r="Y14" s="1560"/>
      <c r="Z14" s="1560"/>
      <c r="AA14" s="1560"/>
      <c r="AB14" s="1560"/>
      <c r="AC14" s="1560"/>
      <c r="AD14" s="1560"/>
      <c r="AE14" s="1560"/>
      <c r="AF14" s="1560"/>
      <c r="AG14" s="1560"/>
      <c r="AH14" s="1560"/>
      <c r="AI14" s="1560"/>
      <c r="AJ14" s="1560"/>
      <c r="AK14" s="1560"/>
      <c r="AL14" s="1560"/>
      <c r="AM14" s="241"/>
    </row>
    <row r="15" spans="1:39" ht="15" customHeight="1">
      <c r="A15" s="1560"/>
      <c r="B15" s="1560"/>
      <c r="C15" s="1560"/>
      <c r="D15" s="1560"/>
      <c r="E15" s="1560"/>
      <c r="F15" s="1560"/>
      <c r="G15" s="1560"/>
      <c r="H15" s="1560"/>
      <c r="I15" s="1560"/>
      <c r="J15" s="1560"/>
      <c r="K15" s="1560"/>
      <c r="L15" s="1560"/>
      <c r="M15" s="1560"/>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c r="AL15" s="1560"/>
      <c r="AM15" s="241"/>
    </row>
    <row r="16" spans="1:39" ht="15" customHeight="1">
      <c r="A16" s="1560"/>
      <c r="B16" s="1560"/>
      <c r="C16" s="1560"/>
      <c r="D16" s="1560"/>
      <c r="E16" s="1560"/>
      <c r="F16" s="1560"/>
      <c r="G16" s="1560"/>
      <c r="H16" s="1560"/>
      <c r="I16" s="1560"/>
      <c r="J16" s="1560"/>
      <c r="K16" s="1560"/>
      <c r="L16" s="1560"/>
      <c r="M16" s="1560"/>
      <c r="N16" s="1560"/>
      <c r="O16" s="1560"/>
      <c r="P16" s="1560"/>
      <c r="Q16" s="1560"/>
      <c r="R16" s="1560"/>
      <c r="S16" s="1560"/>
      <c r="T16" s="1560"/>
      <c r="U16" s="1560"/>
      <c r="V16" s="1560"/>
      <c r="W16" s="1560"/>
      <c r="X16" s="1560"/>
      <c r="Y16" s="1560"/>
      <c r="Z16" s="1560"/>
      <c r="AA16" s="1560"/>
      <c r="AB16" s="1560"/>
      <c r="AC16" s="1560"/>
      <c r="AD16" s="1560"/>
      <c r="AE16" s="1560"/>
      <c r="AF16" s="1560"/>
      <c r="AG16" s="1560"/>
      <c r="AH16" s="1560"/>
      <c r="AI16" s="1560"/>
      <c r="AJ16" s="1560"/>
      <c r="AK16" s="1560"/>
      <c r="AL16" s="1560"/>
      <c r="AM16" s="241"/>
    </row>
    <row r="17" spans="1:39" ht="15" customHeight="1">
      <c r="A17" s="1560"/>
      <c r="B17" s="1560"/>
      <c r="C17" s="1560"/>
      <c r="D17" s="1560"/>
      <c r="E17" s="1560"/>
      <c r="F17" s="1560"/>
      <c r="G17" s="1560"/>
      <c r="H17" s="1560"/>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241"/>
    </row>
    <row r="18" spans="1:39" ht="15" customHeight="1">
      <c r="A18" s="1560"/>
      <c r="B18" s="1560"/>
      <c r="C18" s="1560"/>
      <c r="D18" s="1560"/>
      <c r="E18" s="1560"/>
      <c r="F18" s="1560"/>
      <c r="G18" s="1560"/>
      <c r="H18" s="1560"/>
      <c r="I18" s="1560"/>
      <c r="J18" s="1560"/>
      <c r="K18" s="1560"/>
      <c r="L18" s="1560"/>
      <c r="M18" s="1560"/>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c r="AL18" s="1560"/>
      <c r="AM18" s="241"/>
    </row>
    <row r="19" spans="1:39" ht="9.6" customHeight="1">
      <c r="A19" s="1560"/>
      <c r="B19" s="1560"/>
      <c r="C19" s="1560"/>
      <c r="D19" s="1560"/>
      <c r="E19" s="1560"/>
      <c r="F19" s="1560"/>
      <c r="G19" s="1560"/>
      <c r="H19" s="1560"/>
      <c r="I19" s="1560"/>
      <c r="J19" s="1560"/>
      <c r="K19" s="1560"/>
      <c r="L19" s="1560"/>
      <c r="M19" s="1560"/>
      <c r="N19" s="1560"/>
      <c r="O19" s="1560"/>
      <c r="P19" s="1560"/>
      <c r="Q19" s="1560"/>
      <c r="R19" s="1560"/>
      <c r="S19" s="1560"/>
      <c r="T19" s="1560"/>
      <c r="U19" s="1560"/>
      <c r="V19" s="1560"/>
      <c r="W19" s="1560"/>
      <c r="X19" s="1560"/>
      <c r="Y19" s="1560"/>
      <c r="Z19" s="1560"/>
      <c r="AA19" s="1560"/>
      <c r="AB19" s="1560"/>
      <c r="AC19" s="1560"/>
      <c r="AD19" s="1560"/>
      <c r="AE19" s="1560"/>
      <c r="AF19" s="1560"/>
      <c r="AG19" s="1560"/>
      <c r="AH19" s="1560"/>
      <c r="AI19" s="1560"/>
      <c r="AJ19" s="1560"/>
      <c r="AK19" s="1560"/>
      <c r="AL19" s="1560"/>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54" t="s">
        <v>2276</v>
      </c>
      <c r="C21" s="142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6"/>
      <c r="AF21" s="1448" t="s">
        <v>2170</v>
      </c>
      <c r="AG21" s="1443"/>
      <c r="AH21" s="1443"/>
      <c r="AI21" s="1443"/>
      <c r="AJ21" s="1443"/>
      <c r="AK21" s="1443"/>
      <c r="AL21" s="177"/>
      <c r="AM21" s="4"/>
    </row>
    <row r="22" spans="1:39" ht="27" customHeight="1">
      <c r="A22" s="4"/>
      <c r="B22" s="1564" t="s">
        <v>2278</v>
      </c>
      <c r="C22" s="1564"/>
      <c r="D22" s="1564"/>
      <c r="E22" s="1564"/>
      <c r="F22" s="1564"/>
      <c r="G22" s="1564"/>
      <c r="H22" s="1564"/>
      <c r="I22" s="1564"/>
      <c r="J22" s="1564" t="s">
        <v>2280</v>
      </c>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54" t="s">
        <v>2281</v>
      </c>
      <c r="AG22" s="1425"/>
      <c r="AH22" s="1425"/>
      <c r="AI22" s="1425"/>
      <c r="AJ22" s="1425"/>
      <c r="AK22" s="1425"/>
      <c r="AL22" s="202"/>
      <c r="AM22" s="4"/>
    </row>
    <row r="23" spans="1:39" ht="27" customHeight="1">
      <c r="A23" s="4"/>
      <c r="B23" s="1564" t="s">
        <v>2279</v>
      </c>
      <c r="C23" s="1564"/>
      <c r="D23" s="1564"/>
      <c r="E23" s="1564"/>
      <c r="F23" s="1564"/>
      <c r="G23" s="1564"/>
      <c r="H23" s="1564"/>
      <c r="I23" s="1564"/>
      <c r="J23" s="1565" t="s">
        <v>2293</v>
      </c>
      <c r="K23" s="1566"/>
      <c r="L23" s="1566"/>
      <c r="M23" s="1566"/>
      <c r="N23" s="1566"/>
      <c r="O23" s="1566"/>
      <c r="P23" s="1566"/>
      <c r="Q23" s="1566"/>
      <c r="R23" s="1566"/>
      <c r="S23" s="1566"/>
      <c r="T23" s="1566"/>
      <c r="U23" s="1566"/>
      <c r="V23" s="1566"/>
      <c r="W23" s="1566"/>
      <c r="X23" s="1566"/>
      <c r="Y23" s="1566"/>
      <c r="Z23" s="1566"/>
      <c r="AA23" s="1566"/>
      <c r="AB23" s="1566"/>
      <c r="AC23" s="1566"/>
      <c r="AD23" s="1566"/>
      <c r="AE23" s="1567"/>
      <c r="AF23" s="1554" t="s">
        <v>2282</v>
      </c>
      <c r="AG23" s="1425"/>
      <c r="AH23" s="1425"/>
      <c r="AI23" s="1425"/>
      <c r="AJ23" s="1425"/>
      <c r="AK23" s="1425"/>
      <c r="AL23" s="202"/>
      <c r="AM23" s="4"/>
    </row>
    <row r="24" spans="1:39" ht="24" customHeight="1">
      <c r="A24" s="1568" t="s">
        <v>2468</v>
      </c>
      <c r="B24" s="1568"/>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4"/>
    </row>
    <row r="25" spans="1:39" ht="26.1" customHeight="1">
      <c r="A25" s="1568"/>
      <c r="B25" s="1568"/>
      <c r="C25" s="1568"/>
      <c r="D25" s="1568"/>
      <c r="E25" s="1568"/>
      <c r="F25" s="1568"/>
      <c r="G25" s="1568"/>
      <c r="H25" s="1568"/>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4"/>
    </row>
    <row r="26" spans="1:39" ht="27" customHeight="1">
      <c r="A26" s="4"/>
      <c r="B26" s="1569" t="s">
        <v>2276</v>
      </c>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1"/>
      <c r="AF26" s="1448" t="s">
        <v>2170</v>
      </c>
      <c r="AG26" s="1443"/>
      <c r="AH26" s="1443"/>
      <c r="AI26" s="1443"/>
      <c r="AJ26" s="1443"/>
      <c r="AK26" s="1443"/>
      <c r="AL26" s="177"/>
      <c r="AM26" s="4"/>
    </row>
    <row r="27" spans="1:39" ht="42" customHeight="1">
      <c r="A27" s="4"/>
      <c r="B27" s="1572"/>
      <c r="C27" s="1573"/>
      <c r="D27" s="1573"/>
      <c r="E27" s="1573"/>
      <c r="F27" s="1573"/>
      <c r="G27" s="1573"/>
      <c r="H27" s="1573"/>
      <c r="I27" s="1573"/>
      <c r="J27" s="1573"/>
      <c r="K27" s="1573"/>
      <c r="L27" s="1573"/>
      <c r="M27" s="1573"/>
      <c r="N27" s="1573"/>
      <c r="O27" s="1573"/>
      <c r="P27" s="1573"/>
      <c r="Q27" s="1573"/>
      <c r="R27" s="1573"/>
      <c r="S27" s="1573"/>
      <c r="T27" s="1573"/>
      <c r="U27" s="1573"/>
      <c r="V27" s="1573"/>
      <c r="W27" s="1573"/>
      <c r="X27" s="1573"/>
      <c r="Y27" s="1573"/>
      <c r="Z27" s="1573"/>
      <c r="AA27" s="1573"/>
      <c r="AB27" s="1573"/>
      <c r="AC27" s="1573"/>
      <c r="AD27" s="1573"/>
      <c r="AE27" s="1574"/>
      <c r="AF27" s="1554" t="s">
        <v>2303</v>
      </c>
      <c r="AG27" s="1425"/>
      <c r="AH27" s="1426"/>
      <c r="AI27" s="1554" t="s">
        <v>2283</v>
      </c>
      <c r="AJ27" s="1425"/>
      <c r="AK27" s="1425"/>
      <c r="AL27" s="177"/>
      <c r="AM27" s="4"/>
    </row>
    <row r="28" spans="1:39" ht="30" customHeight="1">
      <c r="A28" s="4"/>
      <c r="B28" s="1472" t="s">
        <v>76</v>
      </c>
      <c r="C28" s="1472"/>
      <c r="D28" s="1472"/>
      <c r="E28" s="1472"/>
      <c r="F28" s="1472"/>
      <c r="G28" s="1472"/>
      <c r="H28" s="1472"/>
      <c r="I28" s="1472"/>
      <c r="J28" s="1468" t="s">
        <v>2284</v>
      </c>
      <c r="K28" s="1469"/>
      <c r="L28" s="1469"/>
      <c r="M28" s="1469"/>
      <c r="N28" s="1469"/>
      <c r="O28" s="1469"/>
      <c r="P28" s="1469"/>
      <c r="Q28" s="1469"/>
      <c r="R28" s="1469"/>
      <c r="S28" s="1469"/>
      <c r="T28" s="1469"/>
      <c r="U28" s="1469"/>
      <c r="V28" s="1469"/>
      <c r="W28" s="1469"/>
      <c r="X28" s="1469"/>
      <c r="Y28" s="1469"/>
      <c r="Z28" s="1469"/>
      <c r="AA28" s="1469"/>
      <c r="AB28" s="1469"/>
      <c r="AC28" s="1469"/>
      <c r="AD28" s="1469"/>
      <c r="AE28" s="1526"/>
      <c r="AF28" s="1554">
        <v>10</v>
      </c>
      <c r="AG28" s="1425"/>
      <c r="AH28" s="1426"/>
      <c r="AI28" s="1554">
        <v>30</v>
      </c>
      <c r="AJ28" s="1425"/>
      <c r="AK28" s="1425"/>
      <c r="AL28" s="202"/>
      <c r="AM28" s="4"/>
    </row>
    <row r="29" spans="1:39" ht="30" customHeight="1">
      <c r="A29" s="4"/>
      <c r="B29" s="1565" t="s">
        <v>2285</v>
      </c>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7"/>
      <c r="AF29" s="1554">
        <v>11</v>
      </c>
      <c r="AG29" s="1425"/>
      <c r="AH29" s="1426"/>
      <c r="AI29" s="1554">
        <v>31</v>
      </c>
      <c r="AJ29" s="1425"/>
      <c r="AK29" s="1425"/>
      <c r="AL29" s="202"/>
      <c r="AM29" s="4"/>
    </row>
    <row r="30" spans="1:39" ht="129.6" customHeight="1">
      <c r="A30" s="4"/>
      <c r="B30" s="1472" t="s">
        <v>77</v>
      </c>
      <c r="C30" s="1472"/>
      <c r="D30" s="1472"/>
      <c r="E30" s="1472"/>
      <c r="F30" s="1472"/>
      <c r="G30" s="1472"/>
      <c r="H30" s="1472"/>
      <c r="I30" s="1472"/>
      <c r="J30" s="1564" t="s">
        <v>2304</v>
      </c>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54">
        <v>12</v>
      </c>
      <c r="AG30" s="1425"/>
      <c r="AH30" s="1426"/>
      <c r="AI30" s="1554">
        <v>32</v>
      </c>
      <c r="AJ30" s="1425"/>
      <c r="AK30" s="1425"/>
      <c r="AL30" s="202"/>
      <c r="AM30" s="4"/>
    </row>
    <row r="31" spans="1:39" ht="30" customHeight="1">
      <c r="A31" s="4"/>
      <c r="B31" s="1565" t="s">
        <v>78</v>
      </c>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7"/>
      <c r="AF31" s="1554">
        <v>13</v>
      </c>
      <c r="AG31" s="1425"/>
      <c r="AH31" s="1426"/>
      <c r="AI31" s="1554">
        <v>33</v>
      </c>
      <c r="AJ31" s="1425"/>
      <c r="AK31" s="1425"/>
      <c r="AL31" s="202"/>
      <c r="AM31" s="4"/>
    </row>
    <row r="32" spans="1:39" ht="39.950000000000003" customHeight="1">
      <c r="A32" s="4"/>
      <c r="B32" s="1472" t="s">
        <v>79</v>
      </c>
      <c r="C32" s="1472"/>
      <c r="D32" s="1472"/>
      <c r="E32" s="1472"/>
      <c r="F32" s="1472"/>
      <c r="G32" s="1472"/>
      <c r="H32" s="1472"/>
      <c r="I32" s="1472"/>
      <c r="J32" s="1564" t="s">
        <v>2286</v>
      </c>
      <c r="K32" s="1472"/>
      <c r="L32" s="1472"/>
      <c r="M32" s="1472"/>
      <c r="N32" s="1472"/>
      <c r="O32" s="1472"/>
      <c r="P32" s="1472"/>
      <c r="Q32" s="1472"/>
      <c r="R32" s="1472"/>
      <c r="S32" s="1472"/>
      <c r="T32" s="1472"/>
      <c r="U32" s="1472"/>
      <c r="V32" s="1472"/>
      <c r="W32" s="1472"/>
      <c r="X32" s="1472"/>
      <c r="Y32" s="1472"/>
      <c r="Z32" s="1472"/>
      <c r="AA32" s="1472"/>
      <c r="AB32" s="1472"/>
      <c r="AC32" s="1472"/>
      <c r="AD32" s="1472"/>
      <c r="AE32" s="1472"/>
      <c r="AF32" s="1554">
        <v>14</v>
      </c>
      <c r="AG32" s="1425"/>
      <c r="AH32" s="1426"/>
      <c r="AI32" s="1554">
        <v>34</v>
      </c>
      <c r="AJ32" s="1425"/>
      <c r="AK32" s="1425"/>
      <c r="AL32" s="202"/>
      <c r="AM32" s="4"/>
    </row>
    <row r="33" spans="1:39" ht="39.950000000000003" customHeight="1">
      <c r="A33" s="4"/>
      <c r="B33" s="1472" t="s">
        <v>80</v>
      </c>
      <c r="C33" s="1472"/>
      <c r="D33" s="1472"/>
      <c r="E33" s="1472"/>
      <c r="F33" s="1472"/>
      <c r="G33" s="1472"/>
      <c r="H33" s="1472"/>
      <c r="I33" s="1472"/>
      <c r="J33" s="1564" t="s">
        <v>2287</v>
      </c>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54">
        <v>15</v>
      </c>
      <c r="AG33" s="1425"/>
      <c r="AH33" s="1426"/>
      <c r="AI33" s="1554">
        <v>35</v>
      </c>
      <c r="AJ33" s="1425"/>
      <c r="AK33" s="1425"/>
      <c r="AL33" s="202"/>
      <c r="AM33" s="4"/>
    </row>
    <row r="34" spans="1:39" ht="30" customHeight="1">
      <c r="A34" s="4"/>
      <c r="B34" s="1468" t="s">
        <v>81</v>
      </c>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c r="AA34" s="1469"/>
      <c r="AB34" s="1469"/>
      <c r="AC34" s="1469"/>
      <c r="AD34" s="1469"/>
      <c r="AE34" s="1526"/>
      <c r="AF34" s="1554">
        <v>16</v>
      </c>
      <c r="AG34" s="1425"/>
      <c r="AH34" s="1426"/>
      <c r="AI34" s="1554">
        <v>36</v>
      </c>
      <c r="AJ34" s="1425"/>
      <c r="AK34" s="1425"/>
      <c r="AL34" s="202"/>
      <c r="AM34" s="4"/>
    </row>
    <row r="35" spans="1:39" ht="30" customHeight="1">
      <c r="A35" s="4"/>
      <c r="B35" s="1468" t="s">
        <v>82</v>
      </c>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526"/>
      <c r="AF35" s="1554">
        <v>17</v>
      </c>
      <c r="AG35" s="1425"/>
      <c r="AH35" s="1426"/>
      <c r="AI35" s="1554">
        <v>37</v>
      </c>
      <c r="AJ35" s="1425"/>
      <c r="AK35" s="1425"/>
      <c r="AL35" s="202"/>
      <c r="AM35" s="4"/>
    </row>
    <row r="36" spans="1:39" ht="30" customHeight="1">
      <c r="A36" s="4"/>
      <c r="B36" s="1472" t="s">
        <v>83</v>
      </c>
      <c r="C36" s="1472"/>
      <c r="D36" s="1472"/>
      <c r="E36" s="1472"/>
      <c r="F36" s="1472"/>
      <c r="G36" s="1472"/>
      <c r="H36" s="1472"/>
      <c r="I36" s="1472"/>
      <c r="J36" s="1564" t="s">
        <v>2288</v>
      </c>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54">
        <v>18</v>
      </c>
      <c r="AG36" s="1425"/>
      <c r="AH36" s="1426"/>
      <c r="AI36" s="1554">
        <v>38</v>
      </c>
      <c r="AJ36" s="1425"/>
      <c r="AK36" s="1425"/>
      <c r="AL36" s="202"/>
      <c r="AM36" s="4"/>
    </row>
    <row r="37" spans="1:39" ht="39.950000000000003" customHeight="1">
      <c r="A37" s="4"/>
      <c r="B37" s="1564" t="s">
        <v>84</v>
      </c>
      <c r="C37" s="1564"/>
      <c r="D37" s="1564"/>
      <c r="E37" s="1564"/>
      <c r="F37" s="1564"/>
      <c r="G37" s="1564"/>
      <c r="H37" s="1564"/>
      <c r="I37" s="1564"/>
      <c r="J37" s="1472" t="s">
        <v>2289</v>
      </c>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554">
        <v>19</v>
      </c>
      <c r="AG37" s="1425"/>
      <c r="AH37" s="1426"/>
      <c r="AI37" s="1554">
        <v>39</v>
      </c>
      <c r="AJ37" s="1425"/>
      <c r="AK37" s="1425"/>
      <c r="AL37" s="202"/>
      <c r="AM37" s="4"/>
    </row>
    <row r="38" spans="1:39" ht="39.950000000000003" customHeight="1">
      <c r="A38" s="4"/>
      <c r="B38" s="1468" t="s">
        <v>85</v>
      </c>
      <c r="C38" s="1469"/>
      <c r="D38" s="1469"/>
      <c r="E38" s="1469"/>
      <c r="F38" s="1469"/>
      <c r="G38" s="1469"/>
      <c r="H38" s="1469"/>
      <c r="I38" s="1526"/>
      <c r="J38" s="1564" t="s">
        <v>2290</v>
      </c>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54">
        <v>20</v>
      </c>
      <c r="AG38" s="1425"/>
      <c r="AH38" s="1426"/>
      <c r="AI38" s="1554">
        <v>40</v>
      </c>
      <c r="AJ38" s="1425"/>
      <c r="AK38" s="1425"/>
      <c r="AL38" s="202"/>
      <c r="AM38" s="4"/>
    </row>
    <row r="39" spans="1:39" ht="30" customHeight="1">
      <c r="A39" s="4"/>
      <c r="B39" s="1472" t="s">
        <v>86</v>
      </c>
      <c r="C39" s="1472"/>
      <c r="D39" s="1472"/>
      <c r="E39" s="1472"/>
      <c r="F39" s="1472"/>
      <c r="G39" s="1472"/>
      <c r="H39" s="1472"/>
      <c r="I39" s="1472"/>
      <c r="J39" s="1472" t="s">
        <v>2291</v>
      </c>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554">
        <v>21</v>
      </c>
      <c r="AG39" s="1425"/>
      <c r="AH39" s="1426"/>
      <c r="AI39" s="1554">
        <v>41</v>
      </c>
      <c r="AJ39" s="1425"/>
      <c r="AK39" s="1425"/>
      <c r="AL39" s="202"/>
      <c r="AM39" s="4"/>
    </row>
    <row r="40" spans="1:39" ht="69.599999999999994" customHeight="1">
      <c r="A40" s="4"/>
      <c r="B40" s="1472" t="s">
        <v>87</v>
      </c>
      <c r="C40" s="1472"/>
      <c r="D40" s="1472"/>
      <c r="E40" s="1472"/>
      <c r="F40" s="1472"/>
      <c r="G40" s="1472"/>
      <c r="H40" s="1472"/>
      <c r="I40" s="1472"/>
      <c r="J40" s="1564" t="s">
        <v>2292</v>
      </c>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54">
        <v>22</v>
      </c>
      <c r="AG40" s="1425"/>
      <c r="AH40" s="1426"/>
      <c r="AI40" s="1554">
        <v>42</v>
      </c>
      <c r="AJ40" s="1425"/>
      <c r="AK40" s="1425"/>
      <c r="AL40" s="202"/>
      <c r="AM40" s="4"/>
    </row>
    <row r="41" spans="1:39" ht="30" customHeight="1">
      <c r="A41" s="4"/>
      <c r="B41" s="1468" t="s">
        <v>2277</v>
      </c>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526"/>
      <c r="AF41" s="1554">
        <v>23</v>
      </c>
      <c r="AG41" s="1425"/>
      <c r="AH41" s="1426"/>
      <c r="AI41" s="1554">
        <v>43</v>
      </c>
      <c r="AJ41" s="1425"/>
      <c r="AK41" s="1425"/>
      <c r="AL41" s="202"/>
      <c r="AM41" s="4"/>
    </row>
    <row r="42" spans="1:39" ht="30" customHeight="1">
      <c r="A42" s="4"/>
      <c r="B42" s="1468" t="s">
        <v>2256</v>
      </c>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526"/>
      <c r="AF42" s="1554">
        <v>24</v>
      </c>
      <c r="AG42" s="1425"/>
      <c r="AH42" s="1426"/>
      <c r="AI42" s="1554">
        <v>44</v>
      </c>
      <c r="AJ42" s="1425"/>
      <c r="AK42" s="1425"/>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60" t="s">
        <v>2306</v>
      </c>
      <c r="B44" s="1560"/>
      <c r="C44" s="1560"/>
      <c r="D44" s="1560"/>
      <c r="E44" s="1560"/>
      <c r="F44" s="1560"/>
      <c r="G44" s="1560"/>
      <c r="H44" s="1560"/>
      <c r="I44" s="1560"/>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1560"/>
      <c r="AF44" s="1560"/>
      <c r="AG44" s="1560"/>
      <c r="AH44" s="1560"/>
      <c r="AI44" s="1560"/>
      <c r="AJ44" s="1560"/>
      <c r="AK44" s="1560"/>
      <c r="AL44" s="1560"/>
      <c r="AM44" s="241"/>
    </row>
    <row r="45" spans="1:39" ht="15" customHeight="1">
      <c r="A45" s="1560"/>
      <c r="B45" s="1560"/>
      <c r="C45" s="1560"/>
      <c r="D45" s="1560"/>
      <c r="E45" s="1560"/>
      <c r="F45" s="1560"/>
      <c r="G45" s="1560"/>
      <c r="H45" s="1560"/>
      <c r="I45" s="1560"/>
      <c r="J45" s="1560"/>
      <c r="K45" s="1560"/>
      <c r="L45" s="1560"/>
      <c r="M45" s="1560"/>
      <c r="N45" s="1560"/>
      <c r="O45" s="1560"/>
      <c r="P45" s="1560"/>
      <c r="Q45" s="1560"/>
      <c r="R45" s="1560"/>
      <c r="S45" s="1560"/>
      <c r="T45" s="1560"/>
      <c r="U45" s="1560"/>
      <c r="V45" s="1560"/>
      <c r="W45" s="1560"/>
      <c r="X45" s="1560"/>
      <c r="Y45" s="1560"/>
      <c r="Z45" s="1560"/>
      <c r="AA45" s="1560"/>
      <c r="AB45" s="1560"/>
      <c r="AC45" s="1560"/>
      <c r="AD45" s="1560"/>
      <c r="AE45" s="1560"/>
      <c r="AF45" s="1560"/>
      <c r="AG45" s="1560"/>
      <c r="AH45" s="1560"/>
      <c r="AI45" s="1560"/>
      <c r="AJ45" s="1560"/>
      <c r="AK45" s="1560"/>
      <c r="AL45" s="1560"/>
      <c r="AM45" s="241"/>
    </row>
    <row r="46" spans="1:39" ht="15" customHeight="1">
      <c r="A46" s="1560"/>
      <c r="B46" s="1560"/>
      <c r="C46" s="1560"/>
      <c r="D46" s="1560"/>
      <c r="E46" s="1560"/>
      <c r="F46" s="1560"/>
      <c r="G46" s="1560"/>
      <c r="H46" s="1560"/>
      <c r="I46" s="1560"/>
      <c r="J46" s="1560"/>
      <c r="K46" s="1560"/>
      <c r="L46" s="1560"/>
      <c r="M46" s="1560"/>
      <c r="N46" s="1560"/>
      <c r="O46" s="1560"/>
      <c r="P46" s="1560"/>
      <c r="Q46" s="1560"/>
      <c r="R46" s="1560"/>
      <c r="S46" s="1560"/>
      <c r="T46" s="1560"/>
      <c r="U46" s="1560"/>
      <c r="V46" s="1560"/>
      <c r="W46" s="1560"/>
      <c r="X46" s="1560"/>
      <c r="Y46" s="1560"/>
      <c r="Z46" s="1560"/>
      <c r="AA46" s="1560"/>
      <c r="AB46" s="1560"/>
      <c r="AC46" s="1560"/>
      <c r="AD46" s="1560"/>
      <c r="AE46" s="1560"/>
      <c r="AF46" s="1560"/>
      <c r="AG46" s="1560"/>
      <c r="AH46" s="1560"/>
      <c r="AI46" s="1560"/>
      <c r="AJ46" s="1560"/>
      <c r="AK46" s="1560"/>
      <c r="AL46" s="1560"/>
      <c r="AM46" s="241"/>
    </row>
    <row r="47" spans="1:39" ht="15" customHeight="1">
      <c r="A47" s="1560"/>
      <c r="B47" s="1560"/>
      <c r="C47" s="1560"/>
      <c r="D47" s="1560"/>
      <c r="E47" s="1560"/>
      <c r="F47" s="1560"/>
      <c r="G47" s="1560"/>
      <c r="H47" s="1560"/>
      <c r="I47" s="1560"/>
      <c r="J47" s="1560"/>
      <c r="K47" s="1560"/>
      <c r="L47" s="1560"/>
      <c r="M47" s="1560"/>
      <c r="N47" s="1560"/>
      <c r="O47" s="1560"/>
      <c r="P47" s="1560"/>
      <c r="Q47" s="1560"/>
      <c r="R47" s="1560"/>
      <c r="S47" s="1560"/>
      <c r="T47" s="1560"/>
      <c r="U47" s="1560"/>
      <c r="V47" s="1560"/>
      <c r="W47" s="1560"/>
      <c r="X47" s="1560"/>
      <c r="Y47" s="1560"/>
      <c r="Z47" s="1560"/>
      <c r="AA47" s="1560"/>
      <c r="AB47" s="1560"/>
      <c r="AC47" s="1560"/>
      <c r="AD47" s="1560"/>
      <c r="AE47" s="1560"/>
      <c r="AF47" s="1560"/>
      <c r="AG47" s="1560"/>
      <c r="AH47" s="1560"/>
      <c r="AI47" s="1560"/>
      <c r="AJ47" s="1560"/>
      <c r="AK47" s="1560"/>
      <c r="AL47" s="1560"/>
      <c r="AM47" s="241"/>
    </row>
    <row r="48" spans="1:39" ht="15" customHeight="1">
      <c r="A48" s="1560"/>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560"/>
      <c r="AM48" s="241"/>
    </row>
    <row r="49" spans="1:39" ht="9.6" customHeight="1">
      <c r="A49" s="1560"/>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560"/>
      <c r="AM49" s="241"/>
    </row>
    <row r="50" spans="1:39" ht="15" customHeight="1">
      <c r="A50" s="174"/>
      <c r="B50" s="1575" t="s">
        <v>2302</v>
      </c>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7"/>
      <c r="AH50" s="1575" t="s">
        <v>2170</v>
      </c>
      <c r="AI50" s="1576"/>
      <c r="AJ50" s="1576"/>
      <c r="AK50" s="1577"/>
      <c r="AL50" s="174"/>
      <c r="AM50" s="241"/>
    </row>
    <row r="51" spans="1:39" ht="15" customHeight="1">
      <c r="A51" s="174"/>
      <c r="B51" s="1583" t="s">
        <v>2111</v>
      </c>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0" t="s">
        <v>2171</v>
      </c>
      <c r="AI51" s="1581"/>
      <c r="AJ51" s="1581"/>
      <c r="AK51" s="1582"/>
      <c r="AL51" s="174"/>
      <c r="AM51" s="241"/>
    </row>
    <row r="52" spans="1:39" ht="15" customHeight="1">
      <c r="A52" s="174"/>
      <c r="B52" s="1578" t="s">
        <v>2115</v>
      </c>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80" t="s">
        <v>2172</v>
      </c>
      <c r="AI52" s="1581"/>
      <c r="AJ52" s="1581"/>
      <c r="AK52" s="1582"/>
      <c r="AL52" s="174"/>
      <c r="AM52" s="241"/>
    </row>
    <row r="53" spans="1:39" ht="15" customHeight="1">
      <c r="A53" s="174"/>
      <c r="B53" s="1578" t="s">
        <v>2305</v>
      </c>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80" t="s">
        <v>2173</v>
      </c>
      <c r="AI53" s="1581"/>
      <c r="AJ53" s="1581"/>
      <c r="AK53" s="1582"/>
      <c r="AL53" s="174"/>
      <c r="AM53" s="241"/>
    </row>
    <row r="54" spans="1:39" ht="15" customHeight="1">
      <c r="A54" s="174"/>
      <c r="B54" s="1578" t="s">
        <v>2113</v>
      </c>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80" t="s">
        <v>2174</v>
      </c>
      <c r="AI54" s="1581"/>
      <c r="AJ54" s="1581"/>
      <c r="AK54" s="1582"/>
      <c r="AL54" s="174"/>
      <c r="AM54" s="241"/>
    </row>
    <row r="55" spans="1:39" ht="15" customHeight="1">
      <c r="A55" s="174"/>
      <c r="B55" s="1578" t="s">
        <v>2114</v>
      </c>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80" t="s">
        <v>2175</v>
      </c>
      <c r="AI55" s="1581"/>
      <c r="AJ55" s="1581"/>
      <c r="AK55" s="158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60" t="s">
        <v>2307</v>
      </c>
      <c r="B57" s="1560"/>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1560"/>
      <c r="AM57" s="241"/>
    </row>
    <row r="58" spans="1:39" ht="15" customHeight="1">
      <c r="A58" s="1560"/>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1560"/>
      <c r="AM58" s="241"/>
    </row>
    <row r="59" spans="1:39" ht="15" customHeight="1">
      <c r="A59" s="1560"/>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1560"/>
      <c r="AM59" s="241"/>
    </row>
    <row r="60" spans="1:39" ht="15" customHeight="1">
      <c r="A60" s="1560"/>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241"/>
    </row>
    <row r="61" spans="1:39" ht="15" customHeight="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241"/>
    </row>
    <row r="62" spans="1:39" ht="3.95" customHeight="1">
      <c r="A62" s="1560"/>
      <c r="B62" s="1560"/>
      <c r="C62" s="1560"/>
      <c r="D62" s="1560"/>
      <c r="E62" s="1560"/>
      <c r="F62" s="1560"/>
      <c r="G62" s="1560"/>
      <c r="H62" s="1560"/>
      <c r="I62" s="1560"/>
      <c r="J62" s="1560"/>
      <c r="K62" s="1560"/>
      <c r="L62" s="1560"/>
      <c r="M62" s="1560"/>
      <c r="N62" s="1560"/>
      <c r="O62" s="1560"/>
      <c r="P62" s="1560"/>
      <c r="Q62" s="1560"/>
      <c r="R62" s="1560"/>
      <c r="S62" s="1560"/>
      <c r="T62" s="1560"/>
      <c r="U62" s="1560"/>
      <c r="V62" s="1560"/>
      <c r="W62" s="1560"/>
      <c r="X62" s="1560"/>
      <c r="Y62" s="1560"/>
      <c r="Z62" s="1560"/>
      <c r="AA62" s="1560"/>
      <c r="AB62" s="1560"/>
      <c r="AC62" s="1560"/>
      <c r="AD62" s="1560"/>
      <c r="AE62" s="1560"/>
      <c r="AF62" s="1560"/>
      <c r="AG62" s="1560"/>
      <c r="AH62" s="1560"/>
      <c r="AI62" s="1560"/>
      <c r="AJ62" s="1560"/>
      <c r="AK62" s="1560"/>
      <c r="AL62" s="1560"/>
      <c r="AM62" s="241"/>
    </row>
    <row r="63" spans="1:39" ht="15" customHeight="1">
      <c r="A63" s="174"/>
      <c r="B63" s="1575" t="s">
        <v>2302</v>
      </c>
      <c r="C63" s="1576"/>
      <c r="D63" s="1576"/>
      <c r="E63" s="1576"/>
      <c r="F63" s="1576"/>
      <c r="G63" s="1576"/>
      <c r="H63" s="1576"/>
      <c r="I63" s="1576"/>
      <c r="J63" s="1576"/>
      <c r="K63" s="1576"/>
      <c r="L63" s="157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7"/>
      <c r="AH63" s="1575" t="s">
        <v>2170</v>
      </c>
      <c r="AI63" s="1576"/>
      <c r="AJ63" s="1576"/>
      <c r="AK63" s="1577"/>
      <c r="AL63" s="258"/>
      <c r="AM63" s="241"/>
    </row>
    <row r="64" spans="1:39" ht="15" hidden="1" customHeight="1">
      <c r="A64" s="174"/>
      <c r="B64" s="1578" t="s">
        <v>2111</v>
      </c>
      <c r="C64" s="1579"/>
      <c r="D64" s="1579"/>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84"/>
      <c r="AF64" s="259" t="s">
        <v>2171</v>
      </c>
      <c r="AG64" s="260"/>
      <c r="AH64" s="261" t="s">
        <v>2171</v>
      </c>
      <c r="AI64" s="261"/>
      <c r="AJ64" s="261"/>
      <c r="AK64" s="261"/>
      <c r="AL64" s="262"/>
      <c r="AM64" s="241"/>
    </row>
    <row r="65" spans="1:39" ht="15" hidden="1" customHeight="1">
      <c r="A65" s="174"/>
      <c r="B65" s="1578" t="s">
        <v>2115</v>
      </c>
      <c r="C65" s="1579"/>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84"/>
      <c r="AF65" s="259" t="s">
        <v>2172</v>
      </c>
      <c r="AG65" s="260"/>
      <c r="AH65" s="261" t="s">
        <v>2172</v>
      </c>
      <c r="AI65" s="261"/>
      <c r="AJ65" s="261"/>
      <c r="AK65" s="261"/>
      <c r="AL65" s="262"/>
      <c r="AM65" s="241"/>
    </row>
    <row r="66" spans="1:39" ht="15" hidden="1" customHeight="1">
      <c r="A66" s="174"/>
      <c r="B66" s="1578" t="s">
        <v>2112</v>
      </c>
      <c r="C66" s="1579"/>
      <c r="D66" s="1579"/>
      <c r="E66" s="1579"/>
      <c r="F66" s="1579"/>
      <c r="G66" s="1579"/>
      <c r="H66" s="1579"/>
      <c r="I66" s="1579"/>
      <c r="J66" s="1579"/>
      <c r="K66" s="1579"/>
      <c r="L66" s="1579"/>
      <c r="M66" s="1579"/>
      <c r="N66" s="1579"/>
      <c r="O66" s="1579"/>
      <c r="P66" s="1579"/>
      <c r="Q66" s="1579"/>
      <c r="R66" s="1579"/>
      <c r="S66" s="1579"/>
      <c r="T66" s="1579"/>
      <c r="U66" s="1579"/>
      <c r="V66" s="1579"/>
      <c r="W66" s="1579"/>
      <c r="X66" s="1579"/>
      <c r="Y66" s="1579"/>
      <c r="Z66" s="1579"/>
      <c r="AA66" s="1579"/>
      <c r="AB66" s="1579"/>
      <c r="AC66" s="1579"/>
      <c r="AD66" s="1579"/>
      <c r="AE66" s="1584"/>
      <c r="AF66" s="259" t="s">
        <v>2173</v>
      </c>
      <c r="AG66" s="260"/>
      <c r="AH66" s="261" t="s">
        <v>2173</v>
      </c>
      <c r="AI66" s="261"/>
      <c r="AJ66" s="261"/>
      <c r="AK66" s="261"/>
      <c r="AL66" s="262"/>
      <c r="AM66" s="241"/>
    </row>
    <row r="67" spans="1:39" ht="15" hidden="1" customHeight="1">
      <c r="A67" s="174"/>
      <c r="B67" s="1578" t="s">
        <v>2113</v>
      </c>
      <c r="C67" s="1579"/>
      <c r="D67" s="1579"/>
      <c r="E67" s="1579"/>
      <c r="F67" s="1579"/>
      <c r="G67" s="1579"/>
      <c r="H67" s="1579"/>
      <c r="I67" s="1579"/>
      <c r="J67" s="1579"/>
      <c r="K67" s="1579"/>
      <c r="L67" s="1579"/>
      <c r="M67" s="1579"/>
      <c r="N67" s="1579"/>
      <c r="O67" s="1579"/>
      <c r="P67" s="1579"/>
      <c r="Q67" s="1579"/>
      <c r="R67" s="1579"/>
      <c r="S67" s="1579"/>
      <c r="T67" s="1579"/>
      <c r="U67" s="1579"/>
      <c r="V67" s="1579"/>
      <c r="W67" s="1579"/>
      <c r="X67" s="1579"/>
      <c r="Y67" s="1579"/>
      <c r="Z67" s="1579"/>
      <c r="AA67" s="1579"/>
      <c r="AB67" s="1579"/>
      <c r="AC67" s="1579"/>
      <c r="AD67" s="1579"/>
      <c r="AE67" s="1584"/>
      <c r="AF67" s="259" t="s">
        <v>2174</v>
      </c>
      <c r="AG67" s="260"/>
      <c r="AH67" s="261" t="s">
        <v>2174</v>
      </c>
      <c r="AI67" s="261"/>
      <c r="AJ67" s="261"/>
      <c r="AK67" s="261"/>
      <c r="AL67" s="262"/>
      <c r="AM67" s="241"/>
    </row>
    <row r="68" spans="1:39" ht="15" hidden="1" customHeight="1">
      <c r="A68" s="174"/>
      <c r="B68" s="1578" t="s">
        <v>2114</v>
      </c>
      <c r="C68" s="1579"/>
      <c r="D68" s="1579"/>
      <c r="E68" s="1579"/>
      <c r="F68" s="1579"/>
      <c r="G68" s="1579"/>
      <c r="H68" s="1579"/>
      <c r="I68" s="1579"/>
      <c r="J68" s="1579"/>
      <c r="K68" s="1579"/>
      <c r="L68" s="1579"/>
      <c r="M68" s="1579"/>
      <c r="N68" s="1579"/>
      <c r="O68" s="1579"/>
      <c r="P68" s="1579"/>
      <c r="Q68" s="1579"/>
      <c r="R68" s="1579"/>
      <c r="S68" s="1579"/>
      <c r="T68" s="1579"/>
      <c r="U68" s="1579"/>
      <c r="V68" s="1579"/>
      <c r="W68" s="1579"/>
      <c r="X68" s="1579"/>
      <c r="Y68" s="1579"/>
      <c r="Z68" s="1579"/>
      <c r="AA68" s="1579"/>
      <c r="AB68" s="1579"/>
      <c r="AC68" s="1579"/>
      <c r="AD68" s="1579"/>
      <c r="AE68" s="1584"/>
      <c r="AF68" s="259" t="s">
        <v>2175</v>
      </c>
      <c r="AG68" s="260"/>
      <c r="AH68" s="261" t="s">
        <v>2175</v>
      </c>
      <c r="AI68" s="261"/>
      <c r="AJ68" s="261"/>
      <c r="AK68" s="261"/>
      <c r="AL68" s="262"/>
      <c r="AM68" s="241"/>
    </row>
    <row r="69" spans="1:39" ht="15" hidden="1" customHeight="1">
      <c r="A69" s="174"/>
      <c r="B69" s="1578" t="s">
        <v>2116</v>
      </c>
      <c r="C69" s="1579"/>
      <c r="D69" s="1579"/>
      <c r="E69" s="1579"/>
      <c r="F69" s="1579"/>
      <c r="G69" s="1579"/>
      <c r="H69" s="1579"/>
      <c r="I69" s="1579"/>
      <c r="J69" s="1579"/>
      <c r="K69" s="1579"/>
      <c r="L69" s="1579"/>
      <c r="M69" s="1579"/>
      <c r="N69" s="1579"/>
      <c r="O69" s="1579"/>
      <c r="P69" s="1579"/>
      <c r="Q69" s="1579"/>
      <c r="R69" s="1579"/>
      <c r="S69" s="1579"/>
      <c r="T69" s="1579"/>
      <c r="U69" s="1579"/>
      <c r="V69" s="1579"/>
      <c r="W69" s="1579"/>
      <c r="X69" s="1579"/>
      <c r="Y69" s="1579"/>
      <c r="Z69" s="1579"/>
      <c r="AA69" s="1579"/>
      <c r="AB69" s="1579"/>
      <c r="AC69" s="1579"/>
      <c r="AD69" s="1579"/>
      <c r="AE69" s="1584"/>
      <c r="AF69" s="259" t="s">
        <v>2176</v>
      </c>
      <c r="AG69" s="260"/>
      <c r="AH69" s="261" t="s">
        <v>2176</v>
      </c>
      <c r="AI69" s="261"/>
      <c r="AJ69" s="261"/>
      <c r="AK69" s="261"/>
      <c r="AL69" s="262"/>
      <c r="AM69" s="241"/>
    </row>
    <row r="70" spans="1:39" ht="15" customHeight="1">
      <c r="A70" s="174"/>
      <c r="B70" s="1583" t="s">
        <v>2117</v>
      </c>
      <c r="C70" s="1583"/>
      <c r="D70" s="1583"/>
      <c r="E70" s="1583"/>
      <c r="F70" s="1583"/>
      <c r="G70" s="1583"/>
      <c r="H70" s="1583"/>
      <c r="I70" s="1583"/>
      <c r="J70" s="1583"/>
      <c r="K70" s="1583"/>
      <c r="L70" s="1583"/>
      <c r="M70" s="1583"/>
      <c r="N70" s="1583"/>
      <c r="O70" s="1583"/>
      <c r="P70" s="1583"/>
      <c r="Q70" s="1583"/>
      <c r="R70" s="1583"/>
      <c r="S70" s="1583"/>
      <c r="T70" s="1583"/>
      <c r="U70" s="1583"/>
      <c r="V70" s="1583"/>
      <c r="W70" s="1583"/>
      <c r="X70" s="1583"/>
      <c r="Y70" s="1583"/>
      <c r="Z70" s="1583"/>
      <c r="AA70" s="1583"/>
      <c r="AB70" s="1583"/>
      <c r="AC70" s="1583"/>
      <c r="AD70" s="1583"/>
      <c r="AE70" s="1583"/>
      <c r="AF70" s="1583"/>
      <c r="AG70" s="1583"/>
      <c r="AH70" s="1580" t="s">
        <v>2177</v>
      </c>
      <c r="AI70" s="1581"/>
      <c r="AJ70" s="1581"/>
      <c r="AK70" s="1582"/>
      <c r="AL70" s="262"/>
      <c r="AM70" s="241"/>
    </row>
    <row r="71" spans="1:39" ht="15" customHeight="1">
      <c r="A71" s="174"/>
      <c r="B71" s="1578" t="s">
        <v>2118</v>
      </c>
      <c r="C71" s="1579"/>
      <c r="D71" s="1579"/>
      <c r="E71" s="1579"/>
      <c r="F71" s="1579"/>
      <c r="G71" s="1579"/>
      <c r="H71" s="1579"/>
      <c r="I71" s="1579"/>
      <c r="J71" s="1579"/>
      <c r="K71" s="1579"/>
      <c r="L71" s="1579"/>
      <c r="M71" s="1579"/>
      <c r="N71" s="1579"/>
      <c r="O71" s="1579"/>
      <c r="P71" s="1579"/>
      <c r="Q71" s="1579"/>
      <c r="R71" s="1579"/>
      <c r="S71" s="1579"/>
      <c r="T71" s="1579"/>
      <c r="U71" s="1579"/>
      <c r="V71" s="1579"/>
      <c r="W71" s="1579"/>
      <c r="X71" s="1579"/>
      <c r="Y71" s="1579"/>
      <c r="Z71" s="1579"/>
      <c r="AA71" s="1579"/>
      <c r="AB71" s="1579"/>
      <c r="AC71" s="1579"/>
      <c r="AD71" s="1579"/>
      <c r="AE71" s="1579"/>
      <c r="AF71" s="1579"/>
      <c r="AG71" s="1579"/>
      <c r="AH71" s="1580" t="s">
        <v>2178</v>
      </c>
      <c r="AI71" s="1581"/>
      <c r="AJ71" s="1581"/>
      <c r="AK71" s="1582"/>
      <c r="AL71" s="262"/>
      <c r="AM71" s="241"/>
    </row>
    <row r="72" spans="1:39" ht="15" customHeight="1">
      <c r="A72" s="174"/>
      <c r="B72" s="1578" t="s">
        <v>2119</v>
      </c>
      <c r="C72" s="1579"/>
      <c r="D72" s="1579"/>
      <c r="E72" s="1579"/>
      <c r="F72" s="1579"/>
      <c r="G72" s="1579"/>
      <c r="H72" s="1579"/>
      <c r="I72" s="1579"/>
      <c r="J72" s="1579"/>
      <c r="K72" s="1579"/>
      <c r="L72" s="1579"/>
      <c r="M72" s="1579"/>
      <c r="N72" s="1579"/>
      <c r="O72" s="1579"/>
      <c r="P72" s="1579"/>
      <c r="Q72" s="1579"/>
      <c r="R72" s="1579"/>
      <c r="S72" s="1579"/>
      <c r="T72" s="1579"/>
      <c r="U72" s="1579"/>
      <c r="V72" s="1579"/>
      <c r="W72" s="1579"/>
      <c r="X72" s="1579"/>
      <c r="Y72" s="1579"/>
      <c r="Z72" s="1579"/>
      <c r="AA72" s="1579"/>
      <c r="AB72" s="1579"/>
      <c r="AC72" s="1579"/>
      <c r="AD72" s="1579"/>
      <c r="AE72" s="1579"/>
      <c r="AF72" s="1579"/>
      <c r="AG72" s="1579"/>
      <c r="AH72" s="1580" t="s">
        <v>2179</v>
      </c>
      <c r="AI72" s="1581"/>
      <c r="AJ72" s="1581"/>
      <c r="AK72" s="1582"/>
      <c r="AL72" s="262"/>
      <c r="AM72" s="241"/>
    </row>
    <row r="73" spans="1:39" ht="15" customHeight="1">
      <c r="A73" s="174"/>
      <c r="B73" s="1578" t="s">
        <v>2120</v>
      </c>
      <c r="C73" s="1579"/>
      <c r="D73" s="1579"/>
      <c r="E73" s="1579"/>
      <c r="F73" s="1579"/>
      <c r="G73" s="1579"/>
      <c r="H73" s="1579"/>
      <c r="I73" s="1579"/>
      <c r="J73" s="1579"/>
      <c r="K73" s="1579"/>
      <c r="L73" s="1579"/>
      <c r="M73" s="1579"/>
      <c r="N73" s="1579"/>
      <c r="O73" s="1579"/>
      <c r="P73" s="1579"/>
      <c r="Q73" s="1579"/>
      <c r="R73" s="1579"/>
      <c r="S73" s="1579"/>
      <c r="T73" s="1579"/>
      <c r="U73" s="1579"/>
      <c r="V73" s="1579"/>
      <c r="W73" s="1579"/>
      <c r="X73" s="1579"/>
      <c r="Y73" s="1579"/>
      <c r="Z73" s="1579"/>
      <c r="AA73" s="1579"/>
      <c r="AB73" s="1579"/>
      <c r="AC73" s="1579"/>
      <c r="AD73" s="1579"/>
      <c r="AE73" s="1579"/>
      <c r="AF73" s="1579"/>
      <c r="AG73" s="1579"/>
      <c r="AH73" s="1580" t="s">
        <v>2180</v>
      </c>
      <c r="AI73" s="1581"/>
      <c r="AJ73" s="1581"/>
      <c r="AK73" s="1582"/>
      <c r="AL73" s="262"/>
      <c r="AM73" s="241"/>
    </row>
    <row r="74" spans="1:39" ht="15" customHeight="1">
      <c r="A74" s="174"/>
      <c r="B74" s="1578" t="s">
        <v>2121</v>
      </c>
      <c r="C74" s="1579"/>
      <c r="D74" s="1579"/>
      <c r="E74" s="1579"/>
      <c r="F74" s="1579"/>
      <c r="G74" s="1579"/>
      <c r="H74" s="1579"/>
      <c r="I74" s="1579"/>
      <c r="J74" s="1579"/>
      <c r="K74" s="1579"/>
      <c r="L74" s="1579"/>
      <c r="M74" s="1579"/>
      <c r="N74" s="1579"/>
      <c r="O74" s="1579"/>
      <c r="P74" s="1579"/>
      <c r="Q74" s="1579"/>
      <c r="R74" s="1579"/>
      <c r="S74" s="1579"/>
      <c r="T74" s="1579"/>
      <c r="U74" s="1579"/>
      <c r="V74" s="1579"/>
      <c r="W74" s="1579"/>
      <c r="X74" s="1579"/>
      <c r="Y74" s="1579"/>
      <c r="Z74" s="1579"/>
      <c r="AA74" s="1579"/>
      <c r="AB74" s="1579"/>
      <c r="AC74" s="1579"/>
      <c r="AD74" s="1579"/>
      <c r="AE74" s="1579"/>
      <c r="AF74" s="1579"/>
      <c r="AG74" s="1579"/>
      <c r="AH74" s="1580" t="s">
        <v>2181</v>
      </c>
      <c r="AI74" s="1581"/>
      <c r="AJ74" s="1581"/>
      <c r="AK74" s="1582"/>
      <c r="AL74" s="262"/>
      <c r="AM74" s="241"/>
    </row>
    <row r="75" spans="1:39" ht="15" customHeight="1">
      <c r="A75" s="174"/>
      <c r="B75" s="1578" t="s">
        <v>2122</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80" t="s">
        <v>2182</v>
      </c>
      <c r="AI75" s="1581"/>
      <c r="AJ75" s="1581"/>
      <c r="AK75" s="1582"/>
      <c r="AL75" s="262"/>
      <c r="AM75" s="241"/>
    </row>
    <row r="76" spans="1:39" ht="15" customHeight="1">
      <c r="A76" s="174"/>
      <c r="B76" s="1578" t="s">
        <v>2123</v>
      </c>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80" t="s">
        <v>2183</v>
      </c>
      <c r="AI76" s="1581"/>
      <c r="AJ76" s="1581"/>
      <c r="AK76" s="1582"/>
      <c r="AL76" s="262"/>
      <c r="AM76" s="241"/>
    </row>
    <row r="77" spans="1:39" ht="15" customHeight="1">
      <c r="A77" s="174"/>
      <c r="B77" s="1578" t="s">
        <v>2124</v>
      </c>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80" t="s">
        <v>2184</v>
      </c>
      <c r="AI77" s="1581"/>
      <c r="AJ77" s="1581"/>
      <c r="AK77" s="1582"/>
      <c r="AL77" s="262"/>
      <c r="AM77" s="241"/>
    </row>
    <row r="78" spans="1:39" ht="15" customHeight="1">
      <c r="A78" s="174"/>
      <c r="B78" s="1578" t="s">
        <v>2125</v>
      </c>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80" t="s">
        <v>2299</v>
      </c>
      <c r="AI78" s="1581"/>
      <c r="AJ78" s="1581"/>
      <c r="AK78" s="1582"/>
      <c r="AL78" s="262"/>
      <c r="AM78" s="241"/>
    </row>
    <row r="79" spans="1:39" ht="15" customHeight="1">
      <c r="A79" s="174"/>
      <c r="B79" s="1578" t="s">
        <v>2126</v>
      </c>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80" t="s">
        <v>2185</v>
      </c>
      <c r="AI79" s="1581"/>
      <c r="AJ79" s="1581"/>
      <c r="AK79" s="1582"/>
      <c r="AL79" s="262"/>
      <c r="AM79" s="241"/>
    </row>
    <row r="80" spans="1:39" ht="15" customHeight="1">
      <c r="A80" s="174"/>
      <c r="B80" s="1578" t="s">
        <v>2127</v>
      </c>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80" t="s">
        <v>2187</v>
      </c>
      <c r="AI80" s="1581"/>
      <c r="AJ80" s="1581"/>
      <c r="AK80" s="1582"/>
      <c r="AL80" s="262"/>
      <c r="AM80" s="241"/>
    </row>
    <row r="81" spans="1:39" ht="15" customHeight="1">
      <c r="A81" s="174"/>
      <c r="B81" s="1578" t="s">
        <v>2186</v>
      </c>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80" t="s">
        <v>2188</v>
      </c>
      <c r="AI81" s="1581"/>
      <c r="AJ81" s="1581"/>
      <c r="AK81" s="1582"/>
      <c r="AL81" s="262"/>
      <c r="AM81" s="241"/>
    </row>
    <row r="82" spans="1:39" ht="15" customHeight="1">
      <c r="A82" s="174"/>
      <c r="B82" s="1578" t="s">
        <v>2128</v>
      </c>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80" t="s">
        <v>2189</v>
      </c>
      <c r="AI82" s="1581"/>
      <c r="AJ82" s="1581"/>
      <c r="AK82" s="1582"/>
      <c r="AL82" s="262"/>
      <c r="AM82" s="241"/>
    </row>
    <row r="83" spans="1:39" ht="15" customHeight="1">
      <c r="A83" s="174"/>
      <c r="B83" s="1578" t="s">
        <v>2129</v>
      </c>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80" t="s">
        <v>2190</v>
      </c>
      <c r="AI83" s="1581"/>
      <c r="AJ83" s="1581"/>
      <c r="AK83" s="1582"/>
      <c r="AL83" s="262"/>
      <c r="AM83" s="241"/>
    </row>
    <row r="84" spans="1:39" ht="15" customHeight="1">
      <c r="A84" s="174"/>
      <c r="B84" s="1578" t="s">
        <v>2130</v>
      </c>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80" t="s">
        <v>2191</v>
      </c>
      <c r="AI84" s="1581"/>
      <c r="AJ84" s="1581"/>
      <c r="AK84" s="1582"/>
      <c r="AL84" s="262"/>
      <c r="AM84" s="241"/>
    </row>
    <row r="85" spans="1:39" ht="15" customHeight="1">
      <c r="A85" s="174"/>
      <c r="B85" s="1578" t="s">
        <v>2295</v>
      </c>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80" t="s">
        <v>2192</v>
      </c>
      <c r="AI85" s="1581"/>
      <c r="AJ85" s="1581"/>
      <c r="AK85" s="1582"/>
      <c r="AL85" s="262"/>
      <c r="AM85" s="241"/>
    </row>
    <row r="86" spans="1:39" ht="15" customHeight="1">
      <c r="A86" s="174"/>
      <c r="B86" s="1578" t="s">
        <v>2296</v>
      </c>
      <c r="C86" s="1579"/>
      <c r="D86" s="1579"/>
      <c r="E86" s="1579"/>
      <c r="F86" s="1579"/>
      <c r="G86" s="1579"/>
      <c r="H86" s="1579"/>
      <c r="I86" s="1579"/>
      <c r="J86" s="1579"/>
      <c r="K86" s="1579"/>
      <c r="L86" s="1579"/>
      <c r="M86" s="1579"/>
      <c r="N86" s="1579"/>
      <c r="O86" s="1579"/>
      <c r="P86" s="1579"/>
      <c r="Q86" s="1579"/>
      <c r="R86" s="1579"/>
      <c r="S86" s="1579"/>
      <c r="T86" s="1579"/>
      <c r="U86" s="1579"/>
      <c r="V86" s="1579"/>
      <c r="W86" s="1579"/>
      <c r="X86" s="1579"/>
      <c r="Y86" s="1579"/>
      <c r="Z86" s="1579"/>
      <c r="AA86" s="1579"/>
      <c r="AB86" s="1579"/>
      <c r="AC86" s="1579"/>
      <c r="AD86" s="1579"/>
      <c r="AE86" s="1579"/>
      <c r="AF86" s="1579"/>
      <c r="AG86" s="1579"/>
      <c r="AH86" s="1580" t="s">
        <v>2196</v>
      </c>
      <c r="AI86" s="1581"/>
      <c r="AJ86" s="1581"/>
      <c r="AK86" s="1582"/>
      <c r="AL86" s="262"/>
      <c r="AM86" s="241"/>
    </row>
    <row r="87" spans="1:39" ht="27.6" customHeight="1">
      <c r="A87" s="174"/>
      <c r="B87" s="1578" t="s">
        <v>2297</v>
      </c>
      <c r="C87" s="1579"/>
      <c r="D87" s="1579"/>
      <c r="E87" s="1579"/>
      <c r="F87" s="1579"/>
      <c r="G87" s="1579"/>
      <c r="H87" s="1579"/>
      <c r="I87" s="1579"/>
      <c r="J87" s="1579"/>
      <c r="K87" s="1579"/>
      <c r="L87" s="1579"/>
      <c r="M87" s="1579"/>
      <c r="N87" s="1579"/>
      <c r="O87" s="1579"/>
      <c r="P87" s="1579"/>
      <c r="Q87" s="1579"/>
      <c r="R87" s="1579"/>
      <c r="S87" s="1579"/>
      <c r="T87" s="1579"/>
      <c r="U87" s="1579"/>
      <c r="V87" s="1579"/>
      <c r="W87" s="1579"/>
      <c r="X87" s="1579"/>
      <c r="Y87" s="1579"/>
      <c r="Z87" s="1579"/>
      <c r="AA87" s="1579"/>
      <c r="AB87" s="1579"/>
      <c r="AC87" s="1579"/>
      <c r="AD87" s="1579"/>
      <c r="AE87" s="1579"/>
      <c r="AF87" s="1579"/>
      <c r="AG87" s="1579"/>
      <c r="AH87" s="1585" t="s">
        <v>2195</v>
      </c>
      <c r="AI87" s="1586"/>
      <c r="AJ87" s="1586"/>
      <c r="AK87" s="1587"/>
      <c r="AL87" s="263"/>
      <c r="AM87" s="241"/>
    </row>
    <row r="88" spans="1:39" ht="15" customHeight="1">
      <c r="A88" s="174"/>
      <c r="B88" s="1578" t="s">
        <v>2298</v>
      </c>
      <c r="C88" s="1579"/>
      <c r="D88" s="1579"/>
      <c r="E88" s="1579"/>
      <c r="F88" s="1579"/>
      <c r="G88" s="1579"/>
      <c r="H88" s="1579"/>
      <c r="I88" s="1579"/>
      <c r="J88" s="1579"/>
      <c r="K88" s="1579"/>
      <c r="L88" s="1579"/>
      <c r="M88" s="1579"/>
      <c r="N88" s="1579"/>
      <c r="O88" s="1579"/>
      <c r="P88" s="1579"/>
      <c r="Q88" s="1579"/>
      <c r="R88" s="1579"/>
      <c r="S88" s="1579"/>
      <c r="T88" s="1579"/>
      <c r="U88" s="1579"/>
      <c r="V88" s="1579"/>
      <c r="W88" s="1579"/>
      <c r="X88" s="1579"/>
      <c r="Y88" s="1579"/>
      <c r="Z88" s="1579"/>
      <c r="AA88" s="1579"/>
      <c r="AB88" s="1579"/>
      <c r="AC88" s="1579"/>
      <c r="AD88" s="1579"/>
      <c r="AE88" s="1579"/>
      <c r="AF88" s="1579"/>
      <c r="AG88" s="1579"/>
      <c r="AH88" s="1585" t="s">
        <v>2194</v>
      </c>
      <c r="AI88" s="1586"/>
      <c r="AJ88" s="1586"/>
      <c r="AK88" s="1587"/>
      <c r="AL88" s="263"/>
      <c r="AM88" s="241"/>
    </row>
    <row r="89" spans="1:39" ht="15" customHeight="1">
      <c r="A89" s="174"/>
      <c r="B89" s="1578" t="s">
        <v>2131</v>
      </c>
      <c r="C89" s="1579"/>
      <c r="D89" s="1579"/>
      <c r="E89" s="1579"/>
      <c r="F89" s="1579"/>
      <c r="G89" s="1579"/>
      <c r="H89" s="1579"/>
      <c r="I89" s="1579"/>
      <c r="J89" s="1579"/>
      <c r="K89" s="1579"/>
      <c r="L89" s="1579"/>
      <c r="M89" s="1579"/>
      <c r="N89" s="1579"/>
      <c r="O89" s="1579"/>
      <c r="P89" s="1579"/>
      <c r="Q89" s="1579"/>
      <c r="R89" s="1579"/>
      <c r="S89" s="1579"/>
      <c r="T89" s="1579"/>
      <c r="U89" s="1579"/>
      <c r="V89" s="1579"/>
      <c r="W89" s="1579"/>
      <c r="X89" s="1579"/>
      <c r="Y89" s="1579"/>
      <c r="Z89" s="1579"/>
      <c r="AA89" s="1579"/>
      <c r="AB89" s="1579"/>
      <c r="AC89" s="1579"/>
      <c r="AD89" s="1579"/>
      <c r="AE89" s="1579"/>
      <c r="AF89" s="1579"/>
      <c r="AG89" s="1579"/>
      <c r="AH89" s="1580" t="s">
        <v>2197</v>
      </c>
      <c r="AI89" s="1581"/>
      <c r="AJ89" s="1581"/>
      <c r="AK89" s="1582"/>
      <c r="AL89" s="262"/>
      <c r="AM89" s="241"/>
    </row>
    <row r="90" spans="1:39" ht="15" customHeight="1">
      <c r="A90" s="174"/>
      <c r="B90" s="1578" t="s">
        <v>2132</v>
      </c>
      <c r="C90" s="1579"/>
      <c r="D90" s="1579"/>
      <c r="E90" s="1579"/>
      <c r="F90" s="1579"/>
      <c r="G90" s="1579"/>
      <c r="H90" s="1579"/>
      <c r="I90" s="1579"/>
      <c r="J90" s="1579"/>
      <c r="K90" s="1579"/>
      <c r="L90" s="1579"/>
      <c r="M90" s="1579"/>
      <c r="N90" s="1579"/>
      <c r="O90" s="1579"/>
      <c r="P90" s="1579"/>
      <c r="Q90" s="1579"/>
      <c r="R90" s="1579"/>
      <c r="S90" s="1579"/>
      <c r="T90" s="1579"/>
      <c r="U90" s="1579"/>
      <c r="V90" s="1579"/>
      <c r="W90" s="1579"/>
      <c r="X90" s="1579"/>
      <c r="Y90" s="1579"/>
      <c r="Z90" s="1579"/>
      <c r="AA90" s="1579"/>
      <c r="AB90" s="1579"/>
      <c r="AC90" s="1579"/>
      <c r="AD90" s="1579"/>
      <c r="AE90" s="1579"/>
      <c r="AF90" s="1579"/>
      <c r="AG90" s="1579"/>
      <c r="AH90" s="1580" t="s">
        <v>2198</v>
      </c>
      <c r="AI90" s="1581"/>
      <c r="AJ90" s="1581"/>
      <c r="AK90" s="1582"/>
      <c r="AL90" s="262"/>
      <c r="AM90" s="241"/>
    </row>
    <row r="91" spans="1:39" ht="15" customHeight="1">
      <c r="A91" s="174"/>
      <c r="B91" s="1578" t="s">
        <v>2199</v>
      </c>
      <c r="C91" s="1579"/>
      <c r="D91" s="1579"/>
      <c r="E91" s="1579"/>
      <c r="F91" s="1579"/>
      <c r="G91" s="1579"/>
      <c r="H91" s="1579"/>
      <c r="I91" s="1579"/>
      <c r="J91" s="1579"/>
      <c r="K91" s="1579"/>
      <c r="L91" s="1579"/>
      <c r="M91" s="1579"/>
      <c r="N91" s="1579"/>
      <c r="O91" s="1579"/>
      <c r="P91" s="1579"/>
      <c r="Q91" s="1579"/>
      <c r="R91" s="1579"/>
      <c r="S91" s="1579"/>
      <c r="T91" s="1579"/>
      <c r="U91" s="1579"/>
      <c r="V91" s="1579"/>
      <c r="W91" s="1579"/>
      <c r="X91" s="1579"/>
      <c r="Y91" s="1579"/>
      <c r="Z91" s="1579"/>
      <c r="AA91" s="1579"/>
      <c r="AB91" s="1579"/>
      <c r="AC91" s="1579"/>
      <c r="AD91" s="1579"/>
      <c r="AE91" s="1579"/>
      <c r="AF91" s="1579"/>
      <c r="AG91" s="1579"/>
      <c r="AH91" s="1580" t="s">
        <v>2200</v>
      </c>
      <c r="AI91" s="1581"/>
      <c r="AJ91" s="1581"/>
      <c r="AK91" s="1582"/>
      <c r="AL91" s="262"/>
      <c r="AM91" s="241"/>
    </row>
    <row r="92" spans="1:39" ht="15" customHeight="1">
      <c r="A92" s="174"/>
      <c r="B92" s="1578" t="s">
        <v>2133</v>
      </c>
      <c r="C92" s="1579"/>
      <c r="D92" s="1579"/>
      <c r="E92" s="1579"/>
      <c r="F92" s="1579"/>
      <c r="G92" s="1579"/>
      <c r="H92" s="1579"/>
      <c r="I92" s="1579"/>
      <c r="J92" s="1579"/>
      <c r="K92" s="1579"/>
      <c r="L92" s="1579"/>
      <c r="M92" s="1579"/>
      <c r="N92" s="1579"/>
      <c r="O92" s="1579"/>
      <c r="P92" s="1579"/>
      <c r="Q92" s="1579"/>
      <c r="R92" s="1579"/>
      <c r="S92" s="1579"/>
      <c r="T92" s="1579"/>
      <c r="U92" s="1579"/>
      <c r="V92" s="1579"/>
      <c r="W92" s="1579"/>
      <c r="X92" s="1579"/>
      <c r="Y92" s="1579"/>
      <c r="Z92" s="1579"/>
      <c r="AA92" s="1579"/>
      <c r="AB92" s="1579"/>
      <c r="AC92" s="1579"/>
      <c r="AD92" s="1579"/>
      <c r="AE92" s="1579"/>
      <c r="AF92" s="1579"/>
      <c r="AG92" s="1584"/>
      <c r="AH92" s="1580" t="s">
        <v>2201</v>
      </c>
      <c r="AI92" s="1581"/>
      <c r="AJ92" s="1581"/>
      <c r="AK92" s="1582"/>
      <c r="AL92" s="262"/>
      <c r="AM92" s="241"/>
    </row>
    <row r="93" spans="1:39" ht="15" customHeight="1">
      <c r="A93" s="174"/>
      <c r="B93" s="1578" t="s">
        <v>2134</v>
      </c>
      <c r="C93" s="1579"/>
      <c r="D93" s="1579"/>
      <c r="E93" s="1579"/>
      <c r="F93" s="1579"/>
      <c r="G93" s="1579"/>
      <c r="H93" s="1579"/>
      <c r="I93" s="1579"/>
      <c r="J93" s="1579"/>
      <c r="K93" s="1579"/>
      <c r="L93" s="1579"/>
      <c r="M93" s="1579"/>
      <c r="N93" s="1579"/>
      <c r="O93" s="1579"/>
      <c r="P93" s="1579"/>
      <c r="Q93" s="1579"/>
      <c r="R93" s="1579"/>
      <c r="S93" s="1579"/>
      <c r="T93" s="1579"/>
      <c r="U93" s="1579"/>
      <c r="V93" s="1579"/>
      <c r="W93" s="1579"/>
      <c r="X93" s="1579"/>
      <c r="Y93" s="1579"/>
      <c r="Z93" s="1579"/>
      <c r="AA93" s="1579"/>
      <c r="AB93" s="1579"/>
      <c r="AC93" s="1579"/>
      <c r="AD93" s="1579"/>
      <c r="AE93" s="1579"/>
      <c r="AF93" s="1579"/>
      <c r="AG93" s="1584"/>
      <c r="AH93" s="1580" t="s">
        <v>2202</v>
      </c>
      <c r="AI93" s="1581"/>
      <c r="AJ93" s="1581"/>
      <c r="AK93" s="1582"/>
      <c r="AL93" s="262"/>
      <c r="AM93" s="241"/>
    </row>
    <row r="94" spans="1:39" ht="15" customHeight="1">
      <c r="A94" s="174"/>
      <c r="B94" s="1578" t="s">
        <v>2135</v>
      </c>
      <c r="C94" s="1579"/>
      <c r="D94" s="1579"/>
      <c r="E94" s="1579"/>
      <c r="F94" s="1579"/>
      <c r="G94" s="1579"/>
      <c r="H94" s="1579"/>
      <c r="I94" s="1579"/>
      <c r="J94" s="1579"/>
      <c r="K94" s="1579"/>
      <c r="L94" s="1579"/>
      <c r="M94" s="1579"/>
      <c r="N94" s="1579"/>
      <c r="O94" s="1579"/>
      <c r="P94" s="1579"/>
      <c r="Q94" s="1579"/>
      <c r="R94" s="1579"/>
      <c r="S94" s="1579"/>
      <c r="T94" s="1579"/>
      <c r="U94" s="1579"/>
      <c r="V94" s="1579"/>
      <c r="W94" s="1579"/>
      <c r="X94" s="1579"/>
      <c r="Y94" s="1579"/>
      <c r="Z94" s="1579"/>
      <c r="AA94" s="1579"/>
      <c r="AB94" s="1579"/>
      <c r="AC94" s="1579"/>
      <c r="AD94" s="1579"/>
      <c r="AE94" s="1579"/>
      <c r="AF94" s="1579"/>
      <c r="AG94" s="1584"/>
      <c r="AH94" s="1580" t="s">
        <v>2203</v>
      </c>
      <c r="AI94" s="1581"/>
      <c r="AJ94" s="1581"/>
      <c r="AK94" s="1582"/>
      <c r="AL94" s="262"/>
      <c r="AM94" s="241"/>
    </row>
    <row r="95" spans="1:39" ht="15" customHeight="1">
      <c r="A95" s="174"/>
      <c r="B95" s="1578" t="s">
        <v>2193</v>
      </c>
      <c r="C95" s="1579"/>
      <c r="D95" s="1579"/>
      <c r="E95" s="1579"/>
      <c r="F95" s="1579"/>
      <c r="G95" s="1579"/>
      <c r="H95" s="1579"/>
      <c r="I95" s="1579"/>
      <c r="J95" s="1579"/>
      <c r="K95" s="1579"/>
      <c r="L95" s="1579"/>
      <c r="M95" s="1579"/>
      <c r="N95" s="1579"/>
      <c r="O95" s="1579"/>
      <c r="P95" s="1579"/>
      <c r="Q95" s="1579"/>
      <c r="R95" s="1579"/>
      <c r="S95" s="1579"/>
      <c r="T95" s="1579"/>
      <c r="U95" s="1579"/>
      <c r="V95" s="1579"/>
      <c r="W95" s="1579"/>
      <c r="X95" s="1579"/>
      <c r="Y95" s="1579"/>
      <c r="Z95" s="1579"/>
      <c r="AA95" s="1579"/>
      <c r="AB95" s="1579"/>
      <c r="AC95" s="1579"/>
      <c r="AD95" s="1579"/>
      <c r="AE95" s="1579"/>
      <c r="AF95" s="1579"/>
      <c r="AG95" s="1584"/>
      <c r="AH95" s="1585" t="s">
        <v>2204</v>
      </c>
      <c r="AI95" s="1586"/>
      <c r="AJ95" s="1586"/>
      <c r="AK95" s="1587"/>
      <c r="AL95" s="263"/>
      <c r="AM95" s="241"/>
    </row>
    <row r="96" spans="1:39" ht="15" customHeight="1">
      <c r="A96" s="174"/>
      <c r="B96" s="1578" t="s">
        <v>2136</v>
      </c>
      <c r="C96" s="1579"/>
      <c r="D96" s="1579"/>
      <c r="E96" s="1579"/>
      <c r="F96" s="1579"/>
      <c r="G96" s="1579"/>
      <c r="H96" s="1579"/>
      <c r="I96" s="1579"/>
      <c r="J96" s="1579"/>
      <c r="K96" s="1579"/>
      <c r="L96" s="1579"/>
      <c r="M96" s="1579"/>
      <c r="N96" s="1579"/>
      <c r="O96" s="1579"/>
      <c r="P96" s="1579"/>
      <c r="Q96" s="1579"/>
      <c r="R96" s="1579"/>
      <c r="S96" s="1579"/>
      <c r="T96" s="1579"/>
      <c r="U96" s="1579"/>
      <c r="V96" s="1579"/>
      <c r="W96" s="1579"/>
      <c r="X96" s="1579"/>
      <c r="Y96" s="1579"/>
      <c r="Z96" s="1579"/>
      <c r="AA96" s="1579"/>
      <c r="AB96" s="1579"/>
      <c r="AC96" s="1579"/>
      <c r="AD96" s="1579"/>
      <c r="AE96" s="1579"/>
      <c r="AF96" s="1579"/>
      <c r="AG96" s="1584"/>
      <c r="AH96" s="1585" t="s">
        <v>2205</v>
      </c>
      <c r="AI96" s="1586"/>
      <c r="AJ96" s="1586"/>
      <c r="AK96" s="1587"/>
      <c r="AL96" s="263"/>
      <c r="AM96" s="241"/>
    </row>
    <row r="97" spans="1:39" ht="15" customHeight="1">
      <c r="A97" s="174"/>
      <c r="B97" s="1578" t="s">
        <v>2137</v>
      </c>
      <c r="C97" s="1579"/>
      <c r="D97" s="1579"/>
      <c r="E97" s="1579"/>
      <c r="F97" s="1579"/>
      <c r="G97" s="1579"/>
      <c r="H97" s="1579"/>
      <c r="I97" s="1579"/>
      <c r="J97" s="1579"/>
      <c r="K97" s="1579"/>
      <c r="L97" s="1579"/>
      <c r="M97" s="1579"/>
      <c r="N97" s="1579"/>
      <c r="O97" s="1579"/>
      <c r="P97" s="1579"/>
      <c r="Q97" s="1579"/>
      <c r="R97" s="1579"/>
      <c r="S97" s="1579"/>
      <c r="T97" s="1579"/>
      <c r="U97" s="1579"/>
      <c r="V97" s="1579"/>
      <c r="W97" s="1579"/>
      <c r="X97" s="1579"/>
      <c r="Y97" s="1579"/>
      <c r="Z97" s="1579"/>
      <c r="AA97" s="1579"/>
      <c r="AB97" s="1579"/>
      <c r="AC97" s="1579"/>
      <c r="AD97" s="1579"/>
      <c r="AE97" s="1579"/>
      <c r="AF97" s="1579"/>
      <c r="AG97" s="1584"/>
      <c r="AH97" s="1585" t="s">
        <v>2206</v>
      </c>
      <c r="AI97" s="1586"/>
      <c r="AJ97" s="1586"/>
      <c r="AK97" s="1587"/>
      <c r="AL97" s="263"/>
      <c r="AM97" s="241"/>
    </row>
    <row r="98" spans="1:39" ht="15" customHeight="1">
      <c r="A98" s="174"/>
      <c r="B98" s="1578" t="s">
        <v>2208</v>
      </c>
      <c r="C98" s="1579"/>
      <c r="D98" s="1579"/>
      <c r="E98" s="1579"/>
      <c r="F98" s="1579"/>
      <c r="G98" s="1579"/>
      <c r="H98" s="1579"/>
      <c r="I98" s="1579"/>
      <c r="J98" s="1579"/>
      <c r="K98" s="1579"/>
      <c r="L98" s="1579"/>
      <c r="M98" s="1579"/>
      <c r="N98" s="1579"/>
      <c r="O98" s="1579"/>
      <c r="P98" s="1579"/>
      <c r="Q98" s="1579"/>
      <c r="R98" s="1579"/>
      <c r="S98" s="1579"/>
      <c r="T98" s="1579"/>
      <c r="U98" s="1579"/>
      <c r="V98" s="1579"/>
      <c r="W98" s="1579"/>
      <c r="X98" s="1579"/>
      <c r="Y98" s="1579"/>
      <c r="Z98" s="1579"/>
      <c r="AA98" s="1579"/>
      <c r="AB98" s="1579"/>
      <c r="AC98" s="1579"/>
      <c r="AD98" s="1579"/>
      <c r="AE98" s="1579"/>
      <c r="AF98" s="1579"/>
      <c r="AG98" s="1584"/>
      <c r="AH98" s="1585" t="s">
        <v>2207</v>
      </c>
      <c r="AI98" s="1586"/>
      <c r="AJ98" s="1586"/>
      <c r="AK98" s="1587"/>
      <c r="AL98" s="263"/>
      <c r="AM98" s="241"/>
    </row>
    <row r="99" spans="1:39" ht="15" customHeight="1">
      <c r="A99" s="174"/>
      <c r="B99" s="1578" t="s">
        <v>2138</v>
      </c>
      <c r="C99" s="1579"/>
      <c r="D99" s="1579"/>
      <c r="E99" s="1579"/>
      <c r="F99" s="1579"/>
      <c r="G99" s="1579"/>
      <c r="H99" s="1579"/>
      <c r="I99" s="1579"/>
      <c r="J99" s="1579"/>
      <c r="K99" s="1579"/>
      <c r="L99" s="1579"/>
      <c r="M99" s="1579"/>
      <c r="N99" s="1579"/>
      <c r="O99" s="1579"/>
      <c r="P99" s="1579"/>
      <c r="Q99" s="1579"/>
      <c r="R99" s="1579"/>
      <c r="S99" s="1579"/>
      <c r="T99" s="1579"/>
      <c r="U99" s="1579"/>
      <c r="V99" s="1579"/>
      <c r="W99" s="1579"/>
      <c r="X99" s="1579"/>
      <c r="Y99" s="1579"/>
      <c r="Z99" s="1579"/>
      <c r="AA99" s="1579"/>
      <c r="AB99" s="1579"/>
      <c r="AC99" s="1579"/>
      <c r="AD99" s="1579"/>
      <c r="AE99" s="1579"/>
      <c r="AF99" s="1579"/>
      <c r="AG99" s="1584"/>
      <c r="AH99" s="1585" t="s">
        <v>2209</v>
      </c>
      <c r="AI99" s="1586"/>
      <c r="AJ99" s="1586"/>
      <c r="AK99" s="1587"/>
      <c r="AL99" s="263"/>
      <c r="AM99" s="241"/>
    </row>
    <row r="100" spans="1:39" ht="15" customHeight="1">
      <c r="A100" s="174"/>
      <c r="B100" s="1578" t="s">
        <v>2139</v>
      </c>
      <c r="C100" s="1579"/>
      <c r="D100" s="1579"/>
      <c r="E100" s="1579"/>
      <c r="F100" s="1579"/>
      <c r="G100" s="1579"/>
      <c r="H100" s="1579"/>
      <c r="I100" s="1579"/>
      <c r="J100" s="1579"/>
      <c r="K100" s="1579"/>
      <c r="L100" s="1579"/>
      <c r="M100" s="1579"/>
      <c r="N100" s="1579"/>
      <c r="O100" s="1579"/>
      <c r="P100" s="1579"/>
      <c r="Q100" s="1579"/>
      <c r="R100" s="1579"/>
      <c r="S100" s="1579"/>
      <c r="T100" s="1579"/>
      <c r="U100" s="1579"/>
      <c r="V100" s="1579"/>
      <c r="W100" s="1579"/>
      <c r="X100" s="1579"/>
      <c r="Y100" s="1579"/>
      <c r="Z100" s="1579"/>
      <c r="AA100" s="1579"/>
      <c r="AB100" s="1579"/>
      <c r="AC100" s="1579"/>
      <c r="AD100" s="1579"/>
      <c r="AE100" s="1579"/>
      <c r="AF100" s="1579"/>
      <c r="AG100" s="1584"/>
      <c r="AH100" s="1585" t="s">
        <v>2210</v>
      </c>
      <c r="AI100" s="1586"/>
      <c r="AJ100" s="1586"/>
      <c r="AK100" s="1587"/>
      <c r="AL100" s="263"/>
      <c r="AM100" s="241"/>
    </row>
    <row r="101" spans="1:39" ht="15" customHeight="1">
      <c r="A101" s="174"/>
      <c r="B101" s="1578" t="s">
        <v>2140</v>
      </c>
      <c r="C101" s="1579"/>
      <c r="D101" s="1579"/>
      <c r="E101" s="1579"/>
      <c r="F101" s="1579"/>
      <c r="G101" s="1579"/>
      <c r="H101" s="1579"/>
      <c r="I101" s="1579"/>
      <c r="J101" s="1579"/>
      <c r="K101" s="1579"/>
      <c r="L101" s="1579"/>
      <c r="M101" s="1579"/>
      <c r="N101" s="1579"/>
      <c r="O101" s="1579"/>
      <c r="P101" s="1579"/>
      <c r="Q101" s="1579"/>
      <c r="R101" s="1579"/>
      <c r="S101" s="1579"/>
      <c r="T101" s="1579"/>
      <c r="U101" s="1579"/>
      <c r="V101" s="1579"/>
      <c r="W101" s="1579"/>
      <c r="X101" s="1579"/>
      <c r="Y101" s="1579"/>
      <c r="Z101" s="1579"/>
      <c r="AA101" s="1579"/>
      <c r="AB101" s="1579"/>
      <c r="AC101" s="1579"/>
      <c r="AD101" s="1579"/>
      <c r="AE101" s="1579"/>
      <c r="AF101" s="1579"/>
      <c r="AG101" s="1584"/>
      <c r="AH101" s="1585" t="s">
        <v>2211</v>
      </c>
      <c r="AI101" s="1586"/>
      <c r="AJ101" s="1586"/>
      <c r="AK101" s="1587"/>
      <c r="AL101" s="263"/>
      <c r="AM101" s="241"/>
    </row>
    <row r="102" spans="1:39" ht="15" customHeight="1">
      <c r="A102" s="174"/>
      <c r="B102" s="1578" t="s">
        <v>2141</v>
      </c>
      <c r="C102" s="1579"/>
      <c r="D102" s="1579"/>
      <c r="E102" s="1579"/>
      <c r="F102" s="1579"/>
      <c r="G102" s="1579"/>
      <c r="H102" s="1579"/>
      <c r="I102" s="1579"/>
      <c r="J102" s="1579"/>
      <c r="K102" s="1579"/>
      <c r="L102" s="1579"/>
      <c r="M102" s="1579"/>
      <c r="N102" s="1579"/>
      <c r="O102" s="1579"/>
      <c r="P102" s="1579"/>
      <c r="Q102" s="1579"/>
      <c r="R102" s="1579"/>
      <c r="S102" s="1579"/>
      <c r="T102" s="1579"/>
      <c r="U102" s="1579"/>
      <c r="V102" s="1579"/>
      <c r="W102" s="1579"/>
      <c r="X102" s="1579"/>
      <c r="Y102" s="1579"/>
      <c r="Z102" s="1579"/>
      <c r="AA102" s="1579"/>
      <c r="AB102" s="1579"/>
      <c r="AC102" s="1579"/>
      <c r="AD102" s="1579"/>
      <c r="AE102" s="1579"/>
      <c r="AF102" s="1579"/>
      <c r="AG102" s="1584"/>
      <c r="AH102" s="1585" t="s">
        <v>2212</v>
      </c>
      <c r="AI102" s="1586"/>
      <c r="AJ102" s="1586"/>
      <c r="AK102" s="1587"/>
      <c r="AL102" s="263"/>
      <c r="AM102" s="241"/>
    </row>
    <row r="103" spans="1:39" ht="15" customHeight="1">
      <c r="A103" s="174"/>
      <c r="B103" s="1578" t="s">
        <v>2142</v>
      </c>
      <c r="C103" s="1579"/>
      <c r="D103" s="1579"/>
      <c r="E103" s="1579"/>
      <c r="F103" s="1579"/>
      <c r="G103" s="1579"/>
      <c r="H103" s="1579"/>
      <c r="I103" s="1579"/>
      <c r="J103" s="1579"/>
      <c r="K103" s="1579"/>
      <c r="L103" s="1579"/>
      <c r="M103" s="1579"/>
      <c r="N103" s="1579"/>
      <c r="O103" s="1579"/>
      <c r="P103" s="1579"/>
      <c r="Q103" s="1579"/>
      <c r="R103" s="1579"/>
      <c r="S103" s="1579"/>
      <c r="T103" s="1579"/>
      <c r="U103" s="1579"/>
      <c r="V103" s="1579"/>
      <c r="W103" s="1579"/>
      <c r="X103" s="1579"/>
      <c r="Y103" s="1579"/>
      <c r="Z103" s="1579"/>
      <c r="AA103" s="1579"/>
      <c r="AB103" s="1579"/>
      <c r="AC103" s="1579"/>
      <c r="AD103" s="1579"/>
      <c r="AE103" s="1579"/>
      <c r="AF103" s="1579"/>
      <c r="AG103" s="1584"/>
      <c r="AH103" s="1585" t="s">
        <v>2213</v>
      </c>
      <c r="AI103" s="1586"/>
      <c r="AJ103" s="1586"/>
      <c r="AK103" s="1587"/>
      <c r="AL103" s="263"/>
      <c r="AM103" s="241"/>
    </row>
    <row r="104" spans="1:39" ht="15" customHeight="1">
      <c r="A104" s="174"/>
      <c r="B104" s="1578" t="s">
        <v>2143</v>
      </c>
      <c r="C104" s="1579"/>
      <c r="D104" s="1579"/>
      <c r="E104" s="1579"/>
      <c r="F104" s="1579"/>
      <c r="G104" s="1579"/>
      <c r="H104" s="1579"/>
      <c r="I104" s="1579"/>
      <c r="J104" s="1579"/>
      <c r="K104" s="1579"/>
      <c r="L104" s="1579"/>
      <c r="M104" s="1579"/>
      <c r="N104" s="1579"/>
      <c r="O104" s="1579"/>
      <c r="P104" s="1579"/>
      <c r="Q104" s="1579"/>
      <c r="R104" s="1579"/>
      <c r="S104" s="1579"/>
      <c r="T104" s="1579"/>
      <c r="U104" s="1579"/>
      <c r="V104" s="1579"/>
      <c r="W104" s="1579"/>
      <c r="X104" s="1579"/>
      <c r="Y104" s="1579"/>
      <c r="Z104" s="1579"/>
      <c r="AA104" s="1579"/>
      <c r="AB104" s="1579"/>
      <c r="AC104" s="1579"/>
      <c r="AD104" s="1579"/>
      <c r="AE104" s="1579"/>
      <c r="AF104" s="1579"/>
      <c r="AG104" s="1584"/>
      <c r="AH104" s="1585" t="s">
        <v>2214</v>
      </c>
      <c r="AI104" s="1586"/>
      <c r="AJ104" s="1586"/>
      <c r="AK104" s="1587"/>
      <c r="AL104" s="263"/>
      <c r="AM104" s="241"/>
    </row>
    <row r="105" spans="1:39" ht="30" customHeight="1">
      <c r="A105" s="174"/>
      <c r="B105" s="1578" t="s">
        <v>2144</v>
      </c>
      <c r="C105" s="1579"/>
      <c r="D105" s="1579"/>
      <c r="E105" s="1579"/>
      <c r="F105" s="1579"/>
      <c r="G105" s="1579"/>
      <c r="H105" s="1579"/>
      <c r="I105" s="1579"/>
      <c r="J105" s="1579"/>
      <c r="K105" s="1579"/>
      <c r="L105" s="1579"/>
      <c r="M105" s="1579"/>
      <c r="N105" s="1579"/>
      <c r="O105" s="1579"/>
      <c r="P105" s="1579"/>
      <c r="Q105" s="1579"/>
      <c r="R105" s="1579"/>
      <c r="S105" s="1579"/>
      <c r="T105" s="1579"/>
      <c r="U105" s="1579"/>
      <c r="V105" s="1579"/>
      <c r="W105" s="1579"/>
      <c r="X105" s="1579"/>
      <c r="Y105" s="1579"/>
      <c r="Z105" s="1579"/>
      <c r="AA105" s="1579"/>
      <c r="AB105" s="1579"/>
      <c r="AC105" s="1579"/>
      <c r="AD105" s="1579"/>
      <c r="AE105" s="1579"/>
      <c r="AF105" s="1579"/>
      <c r="AG105" s="1584"/>
      <c r="AH105" s="1585" t="s">
        <v>2215</v>
      </c>
      <c r="AI105" s="1586"/>
      <c r="AJ105" s="1586"/>
      <c r="AK105" s="1587"/>
      <c r="AL105" s="263"/>
      <c r="AM105" s="241"/>
    </row>
    <row r="106" spans="1:39" ht="15" customHeight="1">
      <c r="A106" s="174"/>
      <c r="B106" s="1578" t="s">
        <v>2145</v>
      </c>
      <c r="C106" s="1579"/>
      <c r="D106" s="1579"/>
      <c r="E106" s="1579"/>
      <c r="F106" s="1579"/>
      <c r="G106" s="1579"/>
      <c r="H106" s="1579"/>
      <c r="I106" s="1579"/>
      <c r="J106" s="1579"/>
      <c r="K106" s="1579"/>
      <c r="L106" s="1579"/>
      <c r="M106" s="1579"/>
      <c r="N106" s="1579"/>
      <c r="O106" s="1579"/>
      <c r="P106" s="1579"/>
      <c r="Q106" s="1579"/>
      <c r="R106" s="1579"/>
      <c r="S106" s="1579"/>
      <c r="T106" s="1579"/>
      <c r="U106" s="1579"/>
      <c r="V106" s="1579"/>
      <c r="W106" s="1579"/>
      <c r="X106" s="1579"/>
      <c r="Y106" s="1579"/>
      <c r="Z106" s="1579"/>
      <c r="AA106" s="1579"/>
      <c r="AB106" s="1579"/>
      <c r="AC106" s="1579"/>
      <c r="AD106" s="1579"/>
      <c r="AE106" s="1579"/>
      <c r="AF106" s="1579"/>
      <c r="AG106" s="1584"/>
      <c r="AH106" s="1585" t="s">
        <v>2216</v>
      </c>
      <c r="AI106" s="1586"/>
      <c r="AJ106" s="1586"/>
      <c r="AK106" s="1587"/>
      <c r="AL106" s="263"/>
      <c r="AM106" s="241"/>
    </row>
    <row r="107" spans="1:39" ht="15" customHeight="1">
      <c r="A107" s="174"/>
      <c r="B107" s="1578" t="s">
        <v>2146</v>
      </c>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84"/>
      <c r="AH107" s="1585" t="s">
        <v>2217</v>
      </c>
      <c r="AI107" s="1586"/>
      <c r="AJ107" s="1586"/>
      <c r="AK107" s="1587"/>
      <c r="AL107" s="263"/>
      <c r="AM107" s="241"/>
    </row>
    <row r="108" spans="1:39" ht="15" customHeight="1">
      <c r="A108" s="174"/>
      <c r="B108" s="1578" t="s">
        <v>2147</v>
      </c>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84"/>
      <c r="AH108" s="1585" t="s">
        <v>2218</v>
      </c>
      <c r="AI108" s="1586"/>
      <c r="AJ108" s="1586"/>
      <c r="AK108" s="1587"/>
      <c r="AL108" s="263"/>
      <c r="AM108" s="241"/>
    </row>
    <row r="109" spans="1:39" ht="15" customHeight="1">
      <c r="A109" s="174"/>
      <c r="B109" s="1578" t="s">
        <v>2148</v>
      </c>
      <c r="C109" s="1579"/>
      <c r="D109" s="1579"/>
      <c r="E109" s="1579"/>
      <c r="F109" s="1579"/>
      <c r="G109" s="1579"/>
      <c r="H109" s="1579"/>
      <c r="I109" s="1579"/>
      <c r="J109" s="1579"/>
      <c r="K109" s="1579"/>
      <c r="L109" s="1579"/>
      <c r="M109" s="1579"/>
      <c r="N109" s="1579"/>
      <c r="O109" s="1579"/>
      <c r="P109" s="1579"/>
      <c r="Q109" s="1579"/>
      <c r="R109" s="1579"/>
      <c r="S109" s="1579"/>
      <c r="T109" s="1579"/>
      <c r="U109" s="1579"/>
      <c r="V109" s="1579"/>
      <c r="W109" s="1579"/>
      <c r="X109" s="1579"/>
      <c r="Y109" s="1579"/>
      <c r="Z109" s="1579"/>
      <c r="AA109" s="1579"/>
      <c r="AB109" s="1579"/>
      <c r="AC109" s="1579"/>
      <c r="AD109" s="1579"/>
      <c r="AE109" s="1579"/>
      <c r="AF109" s="1579"/>
      <c r="AG109" s="1584"/>
      <c r="AH109" s="1585" t="s">
        <v>2219</v>
      </c>
      <c r="AI109" s="1586"/>
      <c r="AJ109" s="1586"/>
      <c r="AK109" s="1587"/>
      <c r="AL109" s="263"/>
      <c r="AM109" s="241"/>
    </row>
    <row r="110" spans="1:39" ht="15" customHeight="1">
      <c r="A110" s="174"/>
      <c r="B110" s="1578" t="s">
        <v>2149</v>
      </c>
      <c r="C110" s="1579"/>
      <c r="D110" s="1579"/>
      <c r="E110" s="1579"/>
      <c r="F110" s="1579"/>
      <c r="G110" s="1579"/>
      <c r="H110" s="1579"/>
      <c r="I110" s="1579"/>
      <c r="J110" s="1579"/>
      <c r="K110" s="1579"/>
      <c r="L110" s="1579"/>
      <c r="M110" s="1579"/>
      <c r="N110" s="1579"/>
      <c r="O110" s="1579"/>
      <c r="P110" s="1579"/>
      <c r="Q110" s="1579"/>
      <c r="R110" s="1579"/>
      <c r="S110" s="1579"/>
      <c r="T110" s="1579"/>
      <c r="U110" s="1579"/>
      <c r="V110" s="1579"/>
      <c r="W110" s="1579"/>
      <c r="X110" s="1579"/>
      <c r="Y110" s="1579"/>
      <c r="Z110" s="1579"/>
      <c r="AA110" s="1579"/>
      <c r="AB110" s="1579"/>
      <c r="AC110" s="1579"/>
      <c r="AD110" s="1579"/>
      <c r="AE110" s="1579"/>
      <c r="AF110" s="1579"/>
      <c r="AG110" s="1584"/>
      <c r="AH110" s="1585" t="s">
        <v>2220</v>
      </c>
      <c r="AI110" s="1586"/>
      <c r="AJ110" s="1586"/>
      <c r="AK110" s="1587"/>
      <c r="AL110" s="263"/>
      <c r="AM110" s="241"/>
    </row>
    <row r="111" spans="1:39" ht="45" customHeight="1">
      <c r="A111" s="174"/>
      <c r="B111" s="1578" t="s">
        <v>2327</v>
      </c>
      <c r="C111" s="1579"/>
      <c r="D111" s="1579"/>
      <c r="E111" s="1579"/>
      <c r="F111" s="1579"/>
      <c r="G111" s="1579"/>
      <c r="H111" s="1579"/>
      <c r="I111" s="1579"/>
      <c r="J111" s="1579"/>
      <c r="K111" s="1579"/>
      <c r="L111" s="1579"/>
      <c r="M111" s="1579"/>
      <c r="N111" s="1579"/>
      <c r="O111" s="1579"/>
      <c r="P111" s="1579"/>
      <c r="Q111" s="1579"/>
      <c r="R111" s="1579"/>
      <c r="S111" s="1579"/>
      <c r="T111" s="1579"/>
      <c r="U111" s="1579"/>
      <c r="V111" s="1579"/>
      <c r="W111" s="1579"/>
      <c r="X111" s="1579"/>
      <c r="Y111" s="1579"/>
      <c r="Z111" s="1579"/>
      <c r="AA111" s="1579"/>
      <c r="AB111" s="1579"/>
      <c r="AC111" s="1579"/>
      <c r="AD111" s="1579"/>
      <c r="AE111" s="1579"/>
      <c r="AF111" s="1579"/>
      <c r="AG111" s="1584"/>
      <c r="AH111" s="1585" t="s">
        <v>2221</v>
      </c>
      <c r="AI111" s="1586"/>
      <c r="AJ111" s="1586"/>
      <c r="AK111" s="1587"/>
      <c r="AL111" s="263"/>
      <c r="AM111" s="241"/>
    </row>
    <row r="112" spans="1:39" ht="30" customHeight="1">
      <c r="A112" s="174"/>
      <c r="B112" s="1578" t="s">
        <v>2328</v>
      </c>
      <c r="C112" s="1579"/>
      <c r="D112" s="1579"/>
      <c r="E112" s="1579"/>
      <c r="F112" s="1579"/>
      <c r="G112" s="1579"/>
      <c r="H112" s="1579"/>
      <c r="I112" s="1579"/>
      <c r="J112" s="1579"/>
      <c r="K112" s="1579"/>
      <c r="L112" s="1579"/>
      <c r="M112" s="1579"/>
      <c r="N112" s="1579"/>
      <c r="O112" s="1579"/>
      <c r="P112" s="1579"/>
      <c r="Q112" s="1579"/>
      <c r="R112" s="1579"/>
      <c r="S112" s="1579"/>
      <c r="T112" s="1579"/>
      <c r="U112" s="1579"/>
      <c r="V112" s="1579"/>
      <c r="W112" s="1579"/>
      <c r="X112" s="1579"/>
      <c r="Y112" s="1579"/>
      <c r="Z112" s="1579"/>
      <c r="AA112" s="1579"/>
      <c r="AB112" s="1579"/>
      <c r="AC112" s="1579"/>
      <c r="AD112" s="1579"/>
      <c r="AE112" s="1579"/>
      <c r="AF112" s="1579"/>
      <c r="AG112" s="1584"/>
      <c r="AH112" s="1585" t="s">
        <v>2222</v>
      </c>
      <c r="AI112" s="1586"/>
      <c r="AJ112" s="1586"/>
      <c r="AK112" s="1587"/>
      <c r="AL112" s="263"/>
      <c r="AM112" s="241"/>
    </row>
    <row r="113" spans="1:39" ht="15" customHeight="1">
      <c r="A113" s="174"/>
      <c r="B113" s="1578" t="s">
        <v>2150</v>
      </c>
      <c r="C113" s="1579"/>
      <c r="D113" s="1579"/>
      <c r="E113" s="1579"/>
      <c r="F113" s="1579"/>
      <c r="G113" s="1579"/>
      <c r="H113" s="1579"/>
      <c r="I113" s="1579"/>
      <c r="J113" s="1579"/>
      <c r="K113" s="1579"/>
      <c r="L113" s="1579"/>
      <c r="M113" s="1579"/>
      <c r="N113" s="1579"/>
      <c r="O113" s="1579"/>
      <c r="P113" s="1579"/>
      <c r="Q113" s="1579"/>
      <c r="R113" s="1579"/>
      <c r="S113" s="1579"/>
      <c r="T113" s="1579"/>
      <c r="U113" s="1579"/>
      <c r="V113" s="1579"/>
      <c r="W113" s="1579"/>
      <c r="X113" s="1579"/>
      <c r="Y113" s="1579"/>
      <c r="Z113" s="1579"/>
      <c r="AA113" s="1579"/>
      <c r="AB113" s="1579"/>
      <c r="AC113" s="1579"/>
      <c r="AD113" s="1579"/>
      <c r="AE113" s="1579"/>
      <c r="AF113" s="1579"/>
      <c r="AG113" s="1584"/>
      <c r="AH113" s="1585" t="s">
        <v>2223</v>
      </c>
      <c r="AI113" s="1586"/>
      <c r="AJ113" s="1586"/>
      <c r="AK113" s="1587"/>
      <c r="AL113" s="263"/>
      <c r="AM113" s="241"/>
    </row>
    <row r="114" spans="1:39" ht="120" customHeight="1">
      <c r="A114" s="174"/>
      <c r="B114" s="1578" t="s">
        <v>2326</v>
      </c>
      <c r="C114" s="1579"/>
      <c r="D114" s="1579"/>
      <c r="E114" s="1579"/>
      <c r="F114" s="1579"/>
      <c r="G114" s="1579"/>
      <c r="H114" s="1579"/>
      <c r="I114" s="1579"/>
      <c r="J114" s="1579"/>
      <c r="K114" s="1579"/>
      <c r="L114" s="1579"/>
      <c r="M114" s="1579"/>
      <c r="N114" s="1579"/>
      <c r="O114" s="1579"/>
      <c r="P114" s="1579"/>
      <c r="Q114" s="1579"/>
      <c r="R114" s="1579"/>
      <c r="S114" s="1579"/>
      <c r="T114" s="1579"/>
      <c r="U114" s="1579"/>
      <c r="V114" s="1579"/>
      <c r="W114" s="1579"/>
      <c r="X114" s="1579"/>
      <c r="Y114" s="1579"/>
      <c r="Z114" s="1579"/>
      <c r="AA114" s="1579"/>
      <c r="AB114" s="1579"/>
      <c r="AC114" s="1579"/>
      <c r="AD114" s="1579"/>
      <c r="AE114" s="1579"/>
      <c r="AF114" s="1579"/>
      <c r="AG114" s="1584"/>
      <c r="AH114" s="1585" t="s">
        <v>2224</v>
      </c>
      <c r="AI114" s="1586"/>
      <c r="AJ114" s="1586"/>
      <c r="AK114" s="1587"/>
      <c r="AL114" s="263"/>
      <c r="AM114" s="241"/>
    </row>
    <row r="115" spans="1:39" ht="30" customHeight="1">
      <c r="A115" s="174"/>
      <c r="B115" s="1578" t="s">
        <v>2151</v>
      </c>
      <c r="C115" s="1579"/>
      <c r="D115" s="1579"/>
      <c r="E115" s="1579"/>
      <c r="F115" s="1579"/>
      <c r="G115" s="1579"/>
      <c r="H115" s="1579"/>
      <c r="I115" s="1579"/>
      <c r="J115" s="1579"/>
      <c r="K115" s="1579"/>
      <c r="L115" s="1579"/>
      <c r="M115" s="1579"/>
      <c r="N115" s="1579"/>
      <c r="O115" s="1579"/>
      <c r="P115" s="1579"/>
      <c r="Q115" s="1579"/>
      <c r="R115" s="1579"/>
      <c r="S115" s="1579"/>
      <c r="T115" s="1579"/>
      <c r="U115" s="1579"/>
      <c r="V115" s="1579"/>
      <c r="W115" s="1579"/>
      <c r="X115" s="1579"/>
      <c r="Y115" s="1579"/>
      <c r="Z115" s="1579"/>
      <c r="AA115" s="1579"/>
      <c r="AB115" s="1579"/>
      <c r="AC115" s="1579"/>
      <c r="AD115" s="1579"/>
      <c r="AE115" s="1579"/>
      <c r="AF115" s="1579"/>
      <c r="AG115" s="1584"/>
      <c r="AH115" s="1585" t="s">
        <v>2225</v>
      </c>
      <c r="AI115" s="1586"/>
      <c r="AJ115" s="1586"/>
      <c r="AK115" s="1587"/>
      <c r="AL115" s="263"/>
      <c r="AM115" s="241"/>
    </row>
    <row r="116" spans="1:39" ht="15" customHeight="1">
      <c r="A116" s="174"/>
      <c r="B116" s="1578" t="s">
        <v>2152</v>
      </c>
      <c r="C116" s="1579"/>
      <c r="D116" s="1579"/>
      <c r="E116" s="1579"/>
      <c r="F116" s="1579"/>
      <c r="G116" s="1579"/>
      <c r="H116" s="1579"/>
      <c r="I116" s="1579"/>
      <c r="J116" s="1579"/>
      <c r="K116" s="1579"/>
      <c r="L116" s="1579"/>
      <c r="M116" s="1579"/>
      <c r="N116" s="1579"/>
      <c r="O116" s="1579"/>
      <c r="P116" s="1579"/>
      <c r="Q116" s="1579"/>
      <c r="R116" s="1579"/>
      <c r="S116" s="1579"/>
      <c r="T116" s="1579"/>
      <c r="U116" s="1579"/>
      <c r="V116" s="1579"/>
      <c r="W116" s="1579"/>
      <c r="X116" s="1579"/>
      <c r="Y116" s="1579"/>
      <c r="Z116" s="1579"/>
      <c r="AA116" s="1579"/>
      <c r="AB116" s="1579"/>
      <c r="AC116" s="1579"/>
      <c r="AD116" s="1579"/>
      <c r="AE116" s="1579"/>
      <c r="AF116" s="1579"/>
      <c r="AG116" s="1584"/>
      <c r="AH116" s="1585" t="s">
        <v>2226</v>
      </c>
      <c r="AI116" s="1586"/>
      <c r="AJ116" s="1586"/>
      <c r="AK116" s="1587"/>
      <c r="AL116" s="263"/>
      <c r="AM116" s="241"/>
    </row>
    <row r="117" spans="1:39" ht="15" customHeight="1">
      <c r="A117" s="174"/>
      <c r="B117" s="1578" t="s">
        <v>2153</v>
      </c>
      <c r="C117" s="1579"/>
      <c r="D117" s="1579"/>
      <c r="E117" s="1579"/>
      <c r="F117" s="1579"/>
      <c r="G117" s="1579"/>
      <c r="H117" s="1579"/>
      <c r="I117" s="1579"/>
      <c r="J117" s="1579"/>
      <c r="K117" s="1579"/>
      <c r="L117" s="1579"/>
      <c r="M117" s="1579"/>
      <c r="N117" s="1579"/>
      <c r="O117" s="1579"/>
      <c r="P117" s="1579"/>
      <c r="Q117" s="1579"/>
      <c r="R117" s="1579"/>
      <c r="S117" s="1579"/>
      <c r="T117" s="1579"/>
      <c r="U117" s="1579"/>
      <c r="V117" s="1579"/>
      <c r="W117" s="1579"/>
      <c r="X117" s="1579"/>
      <c r="Y117" s="1579"/>
      <c r="Z117" s="1579"/>
      <c r="AA117" s="1579"/>
      <c r="AB117" s="1579"/>
      <c r="AC117" s="1579"/>
      <c r="AD117" s="1579"/>
      <c r="AE117" s="1579"/>
      <c r="AF117" s="1579"/>
      <c r="AG117" s="1584"/>
      <c r="AH117" s="1585" t="s">
        <v>2227</v>
      </c>
      <c r="AI117" s="1586"/>
      <c r="AJ117" s="1586"/>
      <c r="AK117" s="1587"/>
      <c r="AL117" s="263"/>
      <c r="AM117" s="241"/>
    </row>
    <row r="118" spans="1:39" ht="15" customHeight="1">
      <c r="A118" s="174"/>
      <c r="B118" s="1578" t="s">
        <v>2154</v>
      </c>
      <c r="C118" s="1579"/>
      <c r="D118" s="1579"/>
      <c r="E118" s="1579"/>
      <c r="F118" s="1579"/>
      <c r="G118" s="1579"/>
      <c r="H118" s="1579"/>
      <c r="I118" s="1579"/>
      <c r="J118" s="1579"/>
      <c r="K118" s="1579"/>
      <c r="L118" s="1579"/>
      <c r="M118" s="1579"/>
      <c r="N118" s="1579"/>
      <c r="O118" s="1579"/>
      <c r="P118" s="1579"/>
      <c r="Q118" s="1579"/>
      <c r="R118" s="1579"/>
      <c r="S118" s="1579"/>
      <c r="T118" s="1579"/>
      <c r="U118" s="1579"/>
      <c r="V118" s="1579"/>
      <c r="W118" s="1579"/>
      <c r="X118" s="1579"/>
      <c r="Y118" s="1579"/>
      <c r="Z118" s="1579"/>
      <c r="AA118" s="1579"/>
      <c r="AB118" s="1579"/>
      <c r="AC118" s="1579"/>
      <c r="AD118" s="1579"/>
      <c r="AE118" s="1579"/>
      <c r="AF118" s="1579"/>
      <c r="AG118" s="1584"/>
      <c r="AH118" s="1585" t="s">
        <v>2228</v>
      </c>
      <c r="AI118" s="1586"/>
      <c r="AJ118" s="1586"/>
      <c r="AK118" s="1587"/>
      <c r="AL118" s="263"/>
      <c r="AM118" s="241"/>
    </row>
    <row r="119" spans="1:39" ht="15" customHeight="1">
      <c r="A119" s="174"/>
      <c r="B119" s="1578" t="s">
        <v>2155</v>
      </c>
      <c r="C119" s="1579"/>
      <c r="D119" s="1579"/>
      <c r="E119" s="1579"/>
      <c r="F119" s="1579"/>
      <c r="G119" s="1579"/>
      <c r="H119" s="1579"/>
      <c r="I119" s="1579"/>
      <c r="J119" s="1579"/>
      <c r="K119" s="1579"/>
      <c r="L119" s="1579"/>
      <c r="M119" s="1579"/>
      <c r="N119" s="1579"/>
      <c r="O119" s="1579"/>
      <c r="P119" s="1579"/>
      <c r="Q119" s="1579"/>
      <c r="R119" s="1579"/>
      <c r="S119" s="1579"/>
      <c r="T119" s="1579"/>
      <c r="U119" s="1579"/>
      <c r="V119" s="1579"/>
      <c r="W119" s="1579"/>
      <c r="X119" s="1579"/>
      <c r="Y119" s="1579"/>
      <c r="Z119" s="1579"/>
      <c r="AA119" s="1579"/>
      <c r="AB119" s="1579"/>
      <c r="AC119" s="1579"/>
      <c r="AD119" s="1579"/>
      <c r="AE119" s="1579"/>
      <c r="AF119" s="1579"/>
      <c r="AG119" s="1584"/>
      <c r="AH119" s="1585" t="s">
        <v>2229</v>
      </c>
      <c r="AI119" s="1586"/>
      <c r="AJ119" s="1586"/>
      <c r="AK119" s="1587"/>
      <c r="AL119" s="263"/>
      <c r="AM119" s="241"/>
    </row>
    <row r="120" spans="1:39" ht="15" customHeight="1">
      <c r="A120" s="174"/>
      <c r="B120" s="1578" t="s">
        <v>2156</v>
      </c>
      <c r="C120" s="1579"/>
      <c r="D120" s="1579"/>
      <c r="E120" s="1579"/>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84"/>
      <c r="AH120" s="1585" t="s">
        <v>2230</v>
      </c>
      <c r="AI120" s="1586"/>
      <c r="AJ120" s="1586"/>
      <c r="AK120" s="1587"/>
      <c r="AL120" s="263"/>
      <c r="AM120" s="241"/>
    </row>
    <row r="121" spans="1:39" ht="15" customHeight="1">
      <c r="A121" s="174"/>
      <c r="B121" s="1578" t="s">
        <v>2157</v>
      </c>
      <c r="C121" s="1579"/>
      <c r="D121" s="1579"/>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84"/>
      <c r="AH121" s="1585" t="s">
        <v>2231</v>
      </c>
      <c r="AI121" s="1586"/>
      <c r="AJ121" s="1586"/>
      <c r="AK121" s="1587"/>
      <c r="AL121" s="263"/>
      <c r="AM121" s="241"/>
    </row>
    <row r="122" spans="1:39" ht="15" customHeight="1">
      <c r="A122" s="174"/>
      <c r="B122" s="1578" t="s">
        <v>2158</v>
      </c>
      <c r="C122" s="1579"/>
      <c r="D122" s="1579"/>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84"/>
      <c r="AH122" s="1585" t="s">
        <v>2232</v>
      </c>
      <c r="AI122" s="1586"/>
      <c r="AJ122" s="1586"/>
      <c r="AK122" s="1587"/>
      <c r="AL122" s="263"/>
      <c r="AM122" s="241"/>
    </row>
    <row r="123" spans="1:39" ht="15" customHeight="1">
      <c r="A123" s="174"/>
      <c r="B123" s="1578" t="s">
        <v>2159</v>
      </c>
      <c r="C123" s="1579"/>
      <c r="D123" s="1579"/>
      <c r="E123" s="1579"/>
      <c r="F123" s="1579"/>
      <c r="G123" s="1579"/>
      <c r="H123" s="1579"/>
      <c r="I123" s="1579"/>
      <c r="J123" s="1579"/>
      <c r="K123" s="1579"/>
      <c r="L123" s="1579"/>
      <c r="M123" s="1579"/>
      <c r="N123" s="1579"/>
      <c r="O123" s="1579"/>
      <c r="P123" s="1579"/>
      <c r="Q123" s="1579"/>
      <c r="R123" s="1579"/>
      <c r="S123" s="1579"/>
      <c r="T123" s="1579"/>
      <c r="U123" s="1579"/>
      <c r="V123" s="1579"/>
      <c r="W123" s="1579"/>
      <c r="X123" s="1579"/>
      <c r="Y123" s="1579"/>
      <c r="Z123" s="1579"/>
      <c r="AA123" s="1579"/>
      <c r="AB123" s="1579"/>
      <c r="AC123" s="1579"/>
      <c r="AD123" s="1579"/>
      <c r="AE123" s="1579"/>
      <c r="AF123" s="1579"/>
      <c r="AG123" s="1584"/>
      <c r="AH123" s="1585" t="s">
        <v>2233</v>
      </c>
      <c r="AI123" s="1586"/>
      <c r="AJ123" s="1586"/>
      <c r="AK123" s="1587"/>
      <c r="AL123" s="263"/>
      <c r="AM123" s="241"/>
    </row>
    <row r="124" spans="1:39" ht="15" customHeight="1">
      <c r="A124" s="174"/>
      <c r="B124" s="1578" t="s">
        <v>2160</v>
      </c>
      <c r="C124" s="1579"/>
      <c r="D124" s="1579"/>
      <c r="E124" s="1579"/>
      <c r="F124" s="1579"/>
      <c r="G124" s="1579"/>
      <c r="H124" s="1579"/>
      <c r="I124" s="1579"/>
      <c r="J124" s="1579"/>
      <c r="K124" s="1579"/>
      <c r="L124" s="1579"/>
      <c r="M124" s="1579"/>
      <c r="N124" s="1579"/>
      <c r="O124" s="1579"/>
      <c r="P124" s="1579"/>
      <c r="Q124" s="1579"/>
      <c r="R124" s="1579"/>
      <c r="S124" s="1579"/>
      <c r="T124" s="1579"/>
      <c r="U124" s="1579"/>
      <c r="V124" s="1579"/>
      <c r="W124" s="1579"/>
      <c r="X124" s="1579"/>
      <c r="Y124" s="1579"/>
      <c r="Z124" s="1579"/>
      <c r="AA124" s="1579"/>
      <c r="AB124" s="1579"/>
      <c r="AC124" s="1579"/>
      <c r="AD124" s="1579"/>
      <c r="AE124" s="1579"/>
      <c r="AF124" s="1579"/>
      <c r="AG124" s="1584"/>
      <c r="AH124" s="1585" t="s">
        <v>2234</v>
      </c>
      <c r="AI124" s="1586"/>
      <c r="AJ124" s="1586"/>
      <c r="AK124" s="1587"/>
      <c r="AL124" s="263"/>
      <c r="AM124" s="241"/>
    </row>
    <row r="125" spans="1:39" ht="15" customHeight="1">
      <c r="A125" s="174"/>
      <c r="B125" s="1578" t="s">
        <v>2161</v>
      </c>
      <c r="C125" s="1579"/>
      <c r="D125" s="1579"/>
      <c r="E125" s="1579"/>
      <c r="F125" s="1579"/>
      <c r="G125" s="1579"/>
      <c r="H125" s="1579"/>
      <c r="I125" s="1579"/>
      <c r="J125" s="1579"/>
      <c r="K125" s="1579"/>
      <c r="L125" s="1579"/>
      <c r="M125" s="1579"/>
      <c r="N125" s="1579"/>
      <c r="O125" s="1579"/>
      <c r="P125" s="1579"/>
      <c r="Q125" s="1579"/>
      <c r="R125" s="1579"/>
      <c r="S125" s="1579"/>
      <c r="T125" s="1579"/>
      <c r="U125" s="1579"/>
      <c r="V125" s="1579"/>
      <c r="W125" s="1579"/>
      <c r="X125" s="1579"/>
      <c r="Y125" s="1579"/>
      <c r="Z125" s="1579"/>
      <c r="AA125" s="1579"/>
      <c r="AB125" s="1579"/>
      <c r="AC125" s="1579"/>
      <c r="AD125" s="1579"/>
      <c r="AE125" s="1579"/>
      <c r="AF125" s="1579"/>
      <c r="AG125" s="1584"/>
      <c r="AH125" s="1585" t="s">
        <v>2235</v>
      </c>
      <c r="AI125" s="1586"/>
      <c r="AJ125" s="1586"/>
      <c r="AK125" s="1587"/>
      <c r="AL125" s="263"/>
      <c r="AM125" s="241"/>
    </row>
    <row r="126" spans="1:39" ht="15" customHeight="1">
      <c r="A126" s="174"/>
      <c r="B126" s="1578" t="s">
        <v>2162</v>
      </c>
      <c r="C126" s="1579"/>
      <c r="D126" s="1579"/>
      <c r="E126" s="1579"/>
      <c r="F126" s="1579"/>
      <c r="G126" s="1579"/>
      <c r="H126" s="1579"/>
      <c r="I126" s="1579"/>
      <c r="J126" s="1579"/>
      <c r="K126" s="1579"/>
      <c r="L126" s="1579"/>
      <c r="M126" s="1579"/>
      <c r="N126" s="1579"/>
      <c r="O126" s="1579"/>
      <c r="P126" s="1579"/>
      <c r="Q126" s="1579"/>
      <c r="R126" s="1579"/>
      <c r="S126" s="1579"/>
      <c r="T126" s="1579"/>
      <c r="U126" s="1579"/>
      <c r="V126" s="1579"/>
      <c r="W126" s="1579"/>
      <c r="X126" s="1579"/>
      <c r="Y126" s="1579"/>
      <c r="Z126" s="1579"/>
      <c r="AA126" s="1579"/>
      <c r="AB126" s="1579"/>
      <c r="AC126" s="1579"/>
      <c r="AD126" s="1579"/>
      <c r="AE126" s="1579"/>
      <c r="AF126" s="1579"/>
      <c r="AG126" s="1584"/>
      <c r="AH126" s="1585" t="s">
        <v>2236</v>
      </c>
      <c r="AI126" s="1586"/>
      <c r="AJ126" s="1586"/>
      <c r="AK126" s="1587"/>
      <c r="AL126" s="263"/>
      <c r="AM126" s="241"/>
    </row>
    <row r="127" spans="1:39" ht="15" customHeight="1">
      <c r="A127" s="174"/>
      <c r="B127" s="1578" t="s">
        <v>2163</v>
      </c>
      <c r="C127" s="1579"/>
      <c r="D127" s="1579"/>
      <c r="E127" s="1579"/>
      <c r="F127" s="1579"/>
      <c r="G127" s="1579"/>
      <c r="H127" s="1579"/>
      <c r="I127" s="1579"/>
      <c r="J127" s="1579"/>
      <c r="K127" s="1579"/>
      <c r="L127" s="1579"/>
      <c r="M127" s="1579"/>
      <c r="N127" s="1579"/>
      <c r="O127" s="1579"/>
      <c r="P127" s="1579"/>
      <c r="Q127" s="1579"/>
      <c r="R127" s="1579"/>
      <c r="S127" s="1579"/>
      <c r="T127" s="1579"/>
      <c r="U127" s="1579"/>
      <c r="V127" s="1579"/>
      <c r="W127" s="1579"/>
      <c r="X127" s="1579"/>
      <c r="Y127" s="1579"/>
      <c r="Z127" s="1579"/>
      <c r="AA127" s="1579"/>
      <c r="AB127" s="1579"/>
      <c r="AC127" s="1579"/>
      <c r="AD127" s="1579"/>
      <c r="AE127" s="1579"/>
      <c r="AF127" s="1579"/>
      <c r="AG127" s="1584"/>
      <c r="AH127" s="1585" t="s">
        <v>2237</v>
      </c>
      <c r="AI127" s="1586"/>
      <c r="AJ127" s="1586"/>
      <c r="AK127" s="1587"/>
      <c r="AL127" s="263"/>
      <c r="AM127" s="241"/>
    </row>
    <row r="128" spans="1:39" ht="15" customHeight="1">
      <c r="A128" s="174"/>
      <c r="B128" s="1578" t="s">
        <v>2164</v>
      </c>
      <c r="C128" s="1579"/>
      <c r="D128" s="1579"/>
      <c r="E128" s="1579"/>
      <c r="F128" s="1579"/>
      <c r="G128" s="1579"/>
      <c r="H128" s="1579"/>
      <c r="I128" s="1579"/>
      <c r="J128" s="1579"/>
      <c r="K128" s="1579"/>
      <c r="L128" s="1579"/>
      <c r="M128" s="1579"/>
      <c r="N128" s="1579"/>
      <c r="O128" s="1579"/>
      <c r="P128" s="1579"/>
      <c r="Q128" s="1579"/>
      <c r="R128" s="1579"/>
      <c r="S128" s="1579"/>
      <c r="T128" s="1579"/>
      <c r="U128" s="1579"/>
      <c r="V128" s="1579"/>
      <c r="W128" s="1579"/>
      <c r="X128" s="1579"/>
      <c r="Y128" s="1579"/>
      <c r="Z128" s="1579"/>
      <c r="AA128" s="1579"/>
      <c r="AB128" s="1579"/>
      <c r="AC128" s="1579"/>
      <c r="AD128" s="1579"/>
      <c r="AE128" s="1579"/>
      <c r="AF128" s="1579"/>
      <c r="AG128" s="1584"/>
      <c r="AH128" s="1585" t="s">
        <v>2238</v>
      </c>
      <c r="AI128" s="1586"/>
      <c r="AJ128" s="1586"/>
      <c r="AK128" s="1587"/>
      <c r="AL128" s="263"/>
      <c r="AM128" s="241"/>
    </row>
    <row r="129" spans="1:39" ht="15" customHeight="1">
      <c r="A129" s="174"/>
      <c r="B129" s="1578" t="s">
        <v>2165</v>
      </c>
      <c r="C129" s="1579"/>
      <c r="D129" s="1579"/>
      <c r="E129" s="1579"/>
      <c r="F129" s="1579"/>
      <c r="G129" s="1579"/>
      <c r="H129" s="1579"/>
      <c r="I129" s="1579"/>
      <c r="J129" s="1579"/>
      <c r="K129" s="1579"/>
      <c r="L129" s="1579"/>
      <c r="M129" s="1579"/>
      <c r="N129" s="1579"/>
      <c r="O129" s="1579"/>
      <c r="P129" s="1579"/>
      <c r="Q129" s="1579"/>
      <c r="R129" s="1579"/>
      <c r="S129" s="1579"/>
      <c r="T129" s="1579"/>
      <c r="U129" s="1579"/>
      <c r="V129" s="1579"/>
      <c r="W129" s="1579"/>
      <c r="X129" s="1579"/>
      <c r="Y129" s="1579"/>
      <c r="Z129" s="1579"/>
      <c r="AA129" s="1579"/>
      <c r="AB129" s="1579"/>
      <c r="AC129" s="1579"/>
      <c r="AD129" s="1579"/>
      <c r="AE129" s="1579"/>
      <c r="AF129" s="1579"/>
      <c r="AG129" s="1584"/>
      <c r="AH129" s="1585" t="s">
        <v>2239</v>
      </c>
      <c r="AI129" s="1586"/>
      <c r="AJ129" s="1586"/>
      <c r="AK129" s="1587"/>
      <c r="AL129" s="263"/>
      <c r="AM129" s="241"/>
    </row>
    <row r="130" spans="1:39" ht="45" customHeight="1">
      <c r="A130" s="174"/>
      <c r="B130" s="1578" t="s">
        <v>2166</v>
      </c>
      <c r="C130" s="1579"/>
      <c r="D130" s="1579"/>
      <c r="E130" s="1579"/>
      <c r="F130" s="1579"/>
      <c r="G130" s="1579"/>
      <c r="H130" s="1579"/>
      <c r="I130" s="1579"/>
      <c r="J130" s="1579"/>
      <c r="K130" s="1579"/>
      <c r="L130" s="1579"/>
      <c r="M130" s="1579"/>
      <c r="N130" s="1579"/>
      <c r="O130" s="1579"/>
      <c r="P130" s="1579"/>
      <c r="Q130" s="1579"/>
      <c r="R130" s="1579"/>
      <c r="S130" s="1579"/>
      <c r="T130" s="1579"/>
      <c r="U130" s="1579"/>
      <c r="V130" s="1579"/>
      <c r="W130" s="1579"/>
      <c r="X130" s="1579"/>
      <c r="Y130" s="1579"/>
      <c r="Z130" s="1579"/>
      <c r="AA130" s="1579"/>
      <c r="AB130" s="1579"/>
      <c r="AC130" s="1579"/>
      <c r="AD130" s="1579"/>
      <c r="AE130" s="1579"/>
      <c r="AF130" s="1579"/>
      <c r="AG130" s="1584"/>
      <c r="AH130" s="1585" t="s">
        <v>2240</v>
      </c>
      <c r="AI130" s="1586"/>
      <c r="AJ130" s="1586"/>
      <c r="AK130" s="1587"/>
      <c r="AL130" s="263"/>
      <c r="AM130" s="241"/>
    </row>
    <row r="131" spans="1:39" ht="15" customHeight="1">
      <c r="A131" s="174"/>
      <c r="B131" s="1578" t="s">
        <v>2167</v>
      </c>
      <c r="C131" s="1579"/>
      <c r="D131" s="1579"/>
      <c r="E131" s="1579"/>
      <c r="F131" s="1579"/>
      <c r="G131" s="1579"/>
      <c r="H131" s="1579"/>
      <c r="I131" s="1579"/>
      <c r="J131" s="1579"/>
      <c r="K131" s="1579"/>
      <c r="L131" s="1579"/>
      <c r="M131" s="1579"/>
      <c r="N131" s="1579"/>
      <c r="O131" s="1579"/>
      <c r="P131" s="1579"/>
      <c r="Q131" s="1579"/>
      <c r="R131" s="1579"/>
      <c r="S131" s="1579"/>
      <c r="T131" s="1579"/>
      <c r="U131" s="1579"/>
      <c r="V131" s="1579"/>
      <c r="W131" s="1579"/>
      <c r="X131" s="1579"/>
      <c r="Y131" s="1579"/>
      <c r="Z131" s="1579"/>
      <c r="AA131" s="1579"/>
      <c r="AB131" s="1579"/>
      <c r="AC131" s="1579"/>
      <c r="AD131" s="1579"/>
      <c r="AE131" s="1579"/>
      <c r="AF131" s="1579"/>
      <c r="AG131" s="1584"/>
      <c r="AH131" s="1585" t="s">
        <v>2241</v>
      </c>
      <c r="AI131" s="1586"/>
      <c r="AJ131" s="1586"/>
      <c r="AK131" s="1587"/>
      <c r="AL131" s="263"/>
      <c r="AM131" s="241"/>
    </row>
    <row r="132" spans="1:39" ht="15" customHeight="1">
      <c r="A132" s="174"/>
      <c r="B132" s="1578" t="s">
        <v>2168</v>
      </c>
      <c r="C132" s="1579"/>
      <c r="D132" s="1579"/>
      <c r="E132" s="1579"/>
      <c r="F132" s="1579"/>
      <c r="G132" s="1579"/>
      <c r="H132" s="1579"/>
      <c r="I132" s="1579"/>
      <c r="J132" s="1579"/>
      <c r="K132" s="1579"/>
      <c r="L132" s="1579"/>
      <c r="M132" s="1579"/>
      <c r="N132" s="1579"/>
      <c r="O132" s="1579"/>
      <c r="P132" s="1579"/>
      <c r="Q132" s="1579"/>
      <c r="R132" s="1579"/>
      <c r="S132" s="1579"/>
      <c r="T132" s="1579"/>
      <c r="U132" s="1579"/>
      <c r="V132" s="1579"/>
      <c r="W132" s="1579"/>
      <c r="X132" s="1579"/>
      <c r="Y132" s="1579"/>
      <c r="Z132" s="1579"/>
      <c r="AA132" s="1579"/>
      <c r="AB132" s="1579"/>
      <c r="AC132" s="1579"/>
      <c r="AD132" s="1579"/>
      <c r="AE132" s="1579"/>
      <c r="AF132" s="1579"/>
      <c r="AG132" s="1584"/>
      <c r="AH132" s="1585" t="s">
        <v>2242</v>
      </c>
      <c r="AI132" s="1586"/>
      <c r="AJ132" s="1586"/>
      <c r="AK132" s="1587"/>
      <c r="AL132" s="263"/>
      <c r="AM132" s="241"/>
    </row>
    <row r="133" spans="1:39" ht="15" customHeight="1">
      <c r="A133" s="174"/>
      <c r="B133" s="1578" t="s">
        <v>2329</v>
      </c>
      <c r="C133" s="1579"/>
      <c r="D133" s="1579"/>
      <c r="E133" s="1579"/>
      <c r="F133" s="1579"/>
      <c r="G133" s="1579"/>
      <c r="H133" s="1579"/>
      <c r="I133" s="1579"/>
      <c r="J133" s="1579"/>
      <c r="K133" s="1579"/>
      <c r="L133" s="1579"/>
      <c r="M133" s="1579"/>
      <c r="N133" s="1579"/>
      <c r="O133" s="1579"/>
      <c r="P133" s="1579"/>
      <c r="Q133" s="1579"/>
      <c r="R133" s="1579"/>
      <c r="S133" s="1579"/>
      <c r="T133" s="1579"/>
      <c r="U133" s="1579"/>
      <c r="V133" s="1579"/>
      <c r="W133" s="1579"/>
      <c r="X133" s="1579"/>
      <c r="Y133" s="1579"/>
      <c r="Z133" s="1579"/>
      <c r="AA133" s="1579"/>
      <c r="AB133" s="1579"/>
      <c r="AC133" s="1579"/>
      <c r="AD133" s="1579"/>
      <c r="AE133" s="1579"/>
      <c r="AF133" s="1579"/>
      <c r="AG133" s="1584"/>
      <c r="AH133" s="1585" t="s">
        <v>2243</v>
      </c>
      <c r="AI133" s="1586"/>
      <c r="AJ133" s="1586"/>
      <c r="AK133" s="1587"/>
      <c r="AL133" s="263"/>
      <c r="AM133" s="241"/>
    </row>
    <row r="134" spans="1:39" ht="15" customHeight="1">
      <c r="A134" s="174"/>
      <c r="B134" s="1578" t="s">
        <v>2330</v>
      </c>
      <c r="C134" s="1579"/>
      <c r="D134" s="1579"/>
      <c r="E134" s="1579"/>
      <c r="F134" s="1579"/>
      <c r="G134" s="1579"/>
      <c r="H134" s="1579"/>
      <c r="I134" s="1579"/>
      <c r="J134" s="1579"/>
      <c r="K134" s="1579"/>
      <c r="L134" s="1579"/>
      <c r="M134" s="1579"/>
      <c r="N134" s="1579"/>
      <c r="O134" s="1579"/>
      <c r="P134" s="1579"/>
      <c r="Q134" s="1579"/>
      <c r="R134" s="1579"/>
      <c r="S134" s="1579"/>
      <c r="T134" s="1579"/>
      <c r="U134" s="1579"/>
      <c r="V134" s="1579"/>
      <c r="W134" s="1579"/>
      <c r="X134" s="1579"/>
      <c r="Y134" s="1579"/>
      <c r="Z134" s="1579"/>
      <c r="AA134" s="1579"/>
      <c r="AB134" s="1579"/>
      <c r="AC134" s="1579"/>
      <c r="AD134" s="1579"/>
      <c r="AE134" s="1579"/>
      <c r="AF134" s="1579"/>
      <c r="AG134" s="1584"/>
      <c r="AH134" s="1585" t="s">
        <v>2244</v>
      </c>
      <c r="AI134" s="1586"/>
      <c r="AJ134" s="1586"/>
      <c r="AK134" s="1587"/>
      <c r="AL134" s="263"/>
      <c r="AM134" s="241"/>
    </row>
    <row r="135" spans="1:39" ht="84.95" customHeight="1">
      <c r="A135" s="174"/>
      <c r="B135" s="1578" t="s">
        <v>2331</v>
      </c>
      <c r="C135" s="1579"/>
      <c r="D135" s="1579"/>
      <c r="E135" s="1579"/>
      <c r="F135" s="1579"/>
      <c r="G135" s="1579"/>
      <c r="H135" s="1579"/>
      <c r="I135" s="1579"/>
      <c r="J135" s="1579"/>
      <c r="K135" s="1579"/>
      <c r="L135" s="1579"/>
      <c r="M135" s="1579"/>
      <c r="N135" s="1579"/>
      <c r="O135" s="1579"/>
      <c r="P135" s="1579"/>
      <c r="Q135" s="1579"/>
      <c r="R135" s="1579"/>
      <c r="S135" s="1579"/>
      <c r="T135" s="1579"/>
      <c r="U135" s="1579"/>
      <c r="V135" s="1579"/>
      <c r="W135" s="1579"/>
      <c r="X135" s="1579"/>
      <c r="Y135" s="1579"/>
      <c r="Z135" s="1579"/>
      <c r="AA135" s="1579"/>
      <c r="AB135" s="1579"/>
      <c r="AC135" s="1579"/>
      <c r="AD135" s="1579"/>
      <c r="AE135" s="1579"/>
      <c r="AF135" s="1579"/>
      <c r="AG135" s="1584"/>
      <c r="AH135" s="1585" t="s">
        <v>2245</v>
      </c>
      <c r="AI135" s="1586"/>
      <c r="AJ135" s="1586"/>
      <c r="AK135" s="1587"/>
      <c r="AL135" s="263"/>
      <c r="AM135" s="241"/>
    </row>
    <row r="136" spans="1:39" ht="15" customHeight="1">
      <c r="A136" s="174"/>
      <c r="B136" s="1578" t="s">
        <v>2169</v>
      </c>
      <c r="C136" s="1579"/>
      <c r="D136" s="1579"/>
      <c r="E136" s="1579"/>
      <c r="F136" s="1579"/>
      <c r="G136" s="1579"/>
      <c r="H136" s="1579"/>
      <c r="I136" s="1579"/>
      <c r="J136" s="1579"/>
      <c r="K136" s="1579"/>
      <c r="L136" s="1579"/>
      <c r="M136" s="1579"/>
      <c r="N136" s="1579"/>
      <c r="O136" s="1579"/>
      <c r="P136" s="1579"/>
      <c r="Q136" s="1579"/>
      <c r="R136" s="1579"/>
      <c r="S136" s="1579"/>
      <c r="T136" s="1579"/>
      <c r="U136" s="1579"/>
      <c r="V136" s="1579"/>
      <c r="W136" s="1579"/>
      <c r="X136" s="1579"/>
      <c r="Y136" s="1579"/>
      <c r="Z136" s="1579"/>
      <c r="AA136" s="1579"/>
      <c r="AB136" s="1579"/>
      <c r="AC136" s="1579"/>
      <c r="AD136" s="1579"/>
      <c r="AE136" s="1579"/>
      <c r="AF136" s="1579"/>
      <c r="AG136" s="1584"/>
      <c r="AH136" s="1585" t="s">
        <v>2246</v>
      </c>
      <c r="AI136" s="1586"/>
      <c r="AJ136" s="1586"/>
      <c r="AK136" s="1587"/>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60" t="s">
        <v>2469</v>
      </c>
      <c r="B138" s="1560"/>
      <c r="C138" s="1560"/>
      <c r="D138" s="1560"/>
      <c r="E138" s="1560"/>
      <c r="F138" s="1560"/>
      <c r="G138" s="1560"/>
      <c r="H138" s="1560"/>
      <c r="I138" s="1560"/>
      <c r="J138" s="1560"/>
      <c r="K138" s="1560"/>
      <c r="L138" s="1560"/>
      <c r="M138" s="1560"/>
      <c r="N138" s="1560"/>
      <c r="O138" s="1560"/>
      <c r="P138" s="1560"/>
      <c r="Q138" s="1560"/>
      <c r="R138" s="1560"/>
      <c r="S138" s="1560"/>
      <c r="T138" s="1560"/>
      <c r="U138" s="1560"/>
      <c r="V138" s="1560"/>
      <c r="W138" s="1560"/>
      <c r="X138" s="1560"/>
      <c r="Y138" s="1560"/>
      <c r="Z138" s="1560"/>
      <c r="AA138" s="1560"/>
      <c r="AB138" s="1560"/>
      <c r="AC138" s="1560"/>
      <c r="AD138" s="1560"/>
      <c r="AE138" s="1560"/>
      <c r="AF138" s="1560"/>
      <c r="AG138" s="1560"/>
      <c r="AH138" s="1560"/>
      <c r="AI138" s="1560"/>
      <c r="AJ138" s="1560"/>
      <c r="AK138" s="1560"/>
      <c r="AL138" s="1560"/>
      <c r="AM138" s="241"/>
    </row>
    <row r="139" spans="1:39" ht="12.6" customHeight="1">
      <c r="A139" s="1560"/>
      <c r="B139" s="1560"/>
      <c r="C139" s="1560"/>
      <c r="D139" s="1560"/>
      <c r="E139" s="1560"/>
      <c r="F139" s="1560"/>
      <c r="G139" s="1560"/>
      <c r="H139" s="1560"/>
      <c r="I139" s="1560"/>
      <c r="J139" s="1560"/>
      <c r="K139" s="1560"/>
      <c r="L139" s="1560"/>
      <c r="M139" s="1560"/>
      <c r="N139" s="1560"/>
      <c r="O139" s="1560"/>
      <c r="P139" s="1560"/>
      <c r="Q139" s="1560"/>
      <c r="R139" s="1560"/>
      <c r="S139" s="1560"/>
      <c r="T139" s="1560"/>
      <c r="U139" s="1560"/>
      <c r="V139" s="1560"/>
      <c r="W139" s="1560"/>
      <c r="X139" s="1560"/>
      <c r="Y139" s="1560"/>
      <c r="Z139" s="1560"/>
      <c r="AA139" s="1560"/>
      <c r="AB139" s="1560"/>
      <c r="AC139" s="1560"/>
      <c r="AD139" s="1560"/>
      <c r="AE139" s="1560"/>
      <c r="AF139" s="1560"/>
      <c r="AG139" s="1560"/>
      <c r="AH139" s="1560"/>
      <c r="AI139" s="1560"/>
      <c r="AJ139" s="1560"/>
      <c r="AK139" s="1560"/>
      <c r="AL139" s="1560"/>
      <c r="AM139" s="241"/>
    </row>
    <row r="140" spans="1:39" ht="15" customHeight="1">
      <c r="A140" s="174"/>
      <c r="B140" s="1588" t="s">
        <v>2314</v>
      </c>
      <c r="C140" s="1588"/>
      <c r="D140" s="1588"/>
      <c r="E140" s="1588"/>
      <c r="F140" s="1588"/>
      <c r="G140" s="1588"/>
      <c r="H140" s="1588"/>
      <c r="I140" s="1588"/>
      <c r="J140" s="1588"/>
      <c r="K140" s="1588"/>
      <c r="L140" s="1588"/>
      <c r="M140" s="1588"/>
      <c r="N140" s="1588"/>
      <c r="O140" s="1588"/>
      <c r="P140" s="1588"/>
      <c r="Q140" s="1588"/>
      <c r="R140" s="1588"/>
      <c r="S140" s="1588"/>
      <c r="T140" s="1588"/>
      <c r="U140" s="1588"/>
      <c r="V140" s="1588"/>
      <c r="W140" s="1588"/>
      <c r="X140" s="1588"/>
      <c r="Y140" s="1588"/>
      <c r="Z140" s="1588"/>
      <c r="AA140" s="1588"/>
      <c r="AB140" s="1588"/>
      <c r="AC140" s="1588"/>
      <c r="AD140" s="1588"/>
      <c r="AE140" s="1588"/>
      <c r="AF140" s="1588"/>
      <c r="AG140" s="1588"/>
      <c r="AH140" s="1588" t="s">
        <v>2170</v>
      </c>
      <c r="AI140" s="1588"/>
      <c r="AJ140" s="1588"/>
      <c r="AK140" s="1588"/>
      <c r="AL140" s="174"/>
      <c r="AM140" s="241"/>
    </row>
    <row r="141" spans="1:39" ht="15" customHeight="1">
      <c r="A141" s="174"/>
      <c r="B141" s="1583" t="s">
        <v>2315</v>
      </c>
      <c r="C141" s="1583"/>
      <c r="D141" s="1583"/>
      <c r="E141" s="1583"/>
      <c r="F141" s="1583"/>
      <c r="G141" s="1583"/>
      <c r="H141" s="1583"/>
      <c r="I141" s="1583"/>
      <c r="J141" s="1583"/>
      <c r="K141" s="1583"/>
      <c r="L141" s="1583"/>
      <c r="M141" s="1583"/>
      <c r="N141" s="1583"/>
      <c r="O141" s="1583"/>
      <c r="P141" s="1583"/>
      <c r="Q141" s="1583"/>
      <c r="R141" s="1583"/>
      <c r="S141" s="1583"/>
      <c r="T141" s="1583"/>
      <c r="U141" s="1583"/>
      <c r="V141" s="1583"/>
      <c r="W141" s="1583"/>
      <c r="X141" s="1583"/>
      <c r="Y141" s="1583"/>
      <c r="Z141" s="1583"/>
      <c r="AA141" s="1583"/>
      <c r="AB141" s="1583"/>
      <c r="AC141" s="1583"/>
      <c r="AD141" s="1583"/>
      <c r="AE141" s="1583"/>
      <c r="AF141" s="1583"/>
      <c r="AG141" s="1583"/>
      <c r="AH141" s="1580" t="s">
        <v>2281</v>
      </c>
      <c r="AI141" s="1581"/>
      <c r="AJ141" s="1581"/>
      <c r="AK141" s="1582"/>
      <c r="AL141" s="174"/>
      <c r="AM141" s="241"/>
    </row>
    <row r="142" spans="1:39" ht="15" customHeight="1">
      <c r="A142" s="174"/>
      <c r="B142" s="1583" t="s">
        <v>2316</v>
      </c>
      <c r="C142" s="1583"/>
      <c r="D142" s="1583"/>
      <c r="E142" s="1583"/>
      <c r="F142" s="1583"/>
      <c r="G142" s="1583"/>
      <c r="H142" s="1583"/>
      <c r="I142" s="1583"/>
      <c r="J142" s="1583"/>
      <c r="K142" s="1583"/>
      <c r="L142" s="1583"/>
      <c r="M142" s="1583"/>
      <c r="N142" s="1583"/>
      <c r="O142" s="1583"/>
      <c r="P142" s="1583"/>
      <c r="Q142" s="1583"/>
      <c r="R142" s="1583"/>
      <c r="S142" s="1583"/>
      <c r="T142" s="1583"/>
      <c r="U142" s="1583"/>
      <c r="V142" s="1583"/>
      <c r="W142" s="1583"/>
      <c r="X142" s="1583"/>
      <c r="Y142" s="1583"/>
      <c r="Z142" s="1583"/>
      <c r="AA142" s="1583"/>
      <c r="AB142" s="1583"/>
      <c r="AC142" s="1583"/>
      <c r="AD142" s="1583"/>
      <c r="AE142" s="1583"/>
      <c r="AF142" s="1583"/>
      <c r="AG142" s="1583"/>
      <c r="AH142" s="1580" t="s">
        <v>2319</v>
      </c>
      <c r="AI142" s="1581"/>
      <c r="AJ142" s="1581"/>
      <c r="AK142" s="1582"/>
      <c r="AL142" s="174"/>
      <c r="AM142" s="241"/>
    </row>
    <row r="143" spans="1:39" ht="15" customHeight="1">
      <c r="A143" s="174"/>
      <c r="B143" s="1583" t="s">
        <v>2317</v>
      </c>
      <c r="C143" s="1583"/>
      <c r="D143" s="1583"/>
      <c r="E143" s="1583"/>
      <c r="F143" s="1583"/>
      <c r="G143" s="1583"/>
      <c r="H143" s="1583"/>
      <c r="I143" s="1583"/>
      <c r="J143" s="1583"/>
      <c r="K143" s="1583"/>
      <c r="L143" s="1583"/>
      <c r="M143" s="1583"/>
      <c r="N143" s="1583"/>
      <c r="O143" s="1583"/>
      <c r="P143" s="1583"/>
      <c r="Q143" s="1583"/>
      <c r="R143" s="1583"/>
      <c r="S143" s="1583"/>
      <c r="T143" s="1583"/>
      <c r="U143" s="1583"/>
      <c r="V143" s="1583"/>
      <c r="W143" s="1583"/>
      <c r="X143" s="1583"/>
      <c r="Y143" s="1583"/>
      <c r="Z143" s="1583"/>
      <c r="AA143" s="1583"/>
      <c r="AB143" s="1583"/>
      <c r="AC143" s="1583"/>
      <c r="AD143" s="1583"/>
      <c r="AE143" s="1583"/>
      <c r="AF143" s="1583"/>
      <c r="AG143" s="1583"/>
      <c r="AH143" s="1580" t="s">
        <v>2320</v>
      </c>
      <c r="AI143" s="1581"/>
      <c r="AJ143" s="1581"/>
      <c r="AK143" s="1582"/>
      <c r="AL143" s="174"/>
      <c r="AM143" s="241"/>
    </row>
    <row r="144" spans="1:39" ht="15" customHeight="1">
      <c r="A144" s="174"/>
      <c r="B144" s="1583" t="s">
        <v>2318</v>
      </c>
      <c r="C144" s="1583"/>
      <c r="D144" s="1583"/>
      <c r="E144" s="1583"/>
      <c r="F144" s="1583"/>
      <c r="G144" s="1583"/>
      <c r="H144" s="1583"/>
      <c r="I144" s="1583"/>
      <c r="J144" s="1583"/>
      <c r="K144" s="1583"/>
      <c r="L144" s="1583"/>
      <c r="M144" s="1583"/>
      <c r="N144" s="1583"/>
      <c r="O144" s="1583"/>
      <c r="P144" s="1583"/>
      <c r="Q144" s="1583"/>
      <c r="R144" s="1583"/>
      <c r="S144" s="1583"/>
      <c r="T144" s="1583"/>
      <c r="U144" s="1583"/>
      <c r="V144" s="1583"/>
      <c r="W144" s="1583"/>
      <c r="X144" s="1583"/>
      <c r="Y144" s="1583"/>
      <c r="Z144" s="1583"/>
      <c r="AA144" s="1583"/>
      <c r="AB144" s="1583"/>
      <c r="AC144" s="1583"/>
      <c r="AD144" s="1583"/>
      <c r="AE144" s="1583"/>
      <c r="AF144" s="1583"/>
      <c r="AG144" s="1583"/>
      <c r="AH144" s="1580" t="s">
        <v>2321</v>
      </c>
      <c r="AI144" s="1581"/>
      <c r="AJ144" s="1581"/>
      <c r="AK144" s="1582"/>
      <c r="AL144" s="174"/>
      <c r="AM144" s="241"/>
    </row>
    <row r="145" spans="1:44" ht="15" customHeight="1">
      <c r="A145" s="174"/>
      <c r="B145" s="1583" t="s">
        <v>2333</v>
      </c>
      <c r="C145" s="1583"/>
      <c r="D145" s="1583"/>
      <c r="E145" s="1583"/>
      <c r="F145" s="1583"/>
      <c r="G145" s="1583"/>
      <c r="H145" s="1583"/>
      <c r="I145" s="1583"/>
      <c r="J145" s="1583"/>
      <c r="K145" s="1583"/>
      <c r="L145" s="1583"/>
      <c r="M145" s="1583"/>
      <c r="N145" s="1583"/>
      <c r="O145" s="1583"/>
      <c r="P145" s="1583"/>
      <c r="Q145" s="1583"/>
      <c r="R145" s="1583"/>
      <c r="S145" s="1583"/>
      <c r="T145" s="1583"/>
      <c r="U145" s="1583"/>
      <c r="V145" s="1583"/>
      <c r="W145" s="1583"/>
      <c r="X145" s="1583"/>
      <c r="Y145" s="1583"/>
      <c r="Z145" s="1583"/>
      <c r="AA145" s="1583"/>
      <c r="AB145" s="1583"/>
      <c r="AC145" s="1583"/>
      <c r="AD145" s="1583"/>
      <c r="AE145" s="1583"/>
      <c r="AF145" s="1583"/>
      <c r="AG145" s="1583"/>
      <c r="AH145" s="1580" t="s">
        <v>2322</v>
      </c>
      <c r="AI145" s="1581"/>
      <c r="AJ145" s="1581"/>
      <c r="AK145" s="1582"/>
      <c r="AL145" s="174"/>
      <c r="AM145" s="241"/>
    </row>
    <row r="146" spans="1:44" ht="15" customHeight="1">
      <c r="A146" s="174"/>
      <c r="B146" s="1583" t="s">
        <v>2169</v>
      </c>
      <c r="C146" s="1583"/>
      <c r="D146" s="1583"/>
      <c r="E146" s="1583"/>
      <c r="F146" s="1583"/>
      <c r="G146" s="1583"/>
      <c r="H146" s="1583"/>
      <c r="I146" s="1583"/>
      <c r="J146" s="1583"/>
      <c r="K146" s="1583"/>
      <c r="L146" s="1583"/>
      <c r="M146" s="1583"/>
      <c r="N146" s="1583"/>
      <c r="O146" s="1583"/>
      <c r="P146" s="1583"/>
      <c r="Q146" s="1583"/>
      <c r="R146" s="1583"/>
      <c r="S146" s="1583"/>
      <c r="T146" s="1583"/>
      <c r="U146" s="1583"/>
      <c r="V146" s="1583"/>
      <c r="W146" s="1583"/>
      <c r="X146" s="1583"/>
      <c r="Y146" s="1583"/>
      <c r="Z146" s="1583"/>
      <c r="AA146" s="1583"/>
      <c r="AB146" s="1583"/>
      <c r="AC146" s="1583"/>
      <c r="AD146" s="1583"/>
      <c r="AE146" s="1583"/>
      <c r="AF146" s="1583"/>
      <c r="AG146" s="1583"/>
      <c r="AH146" s="1580" t="s">
        <v>2323</v>
      </c>
      <c r="AI146" s="1581"/>
      <c r="AJ146" s="1581"/>
      <c r="AK146" s="158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60" t="s">
        <v>2470</v>
      </c>
      <c r="B148" s="1560"/>
      <c r="C148" s="1560"/>
      <c r="D148" s="1560"/>
      <c r="E148" s="1560"/>
      <c r="F148" s="1560"/>
      <c r="G148" s="1560"/>
      <c r="H148" s="1560"/>
      <c r="I148" s="1560"/>
      <c r="J148" s="1560"/>
      <c r="K148" s="1560"/>
      <c r="L148" s="1560"/>
      <c r="M148" s="1560"/>
      <c r="N148" s="1560"/>
      <c r="O148" s="1560"/>
      <c r="P148" s="1560"/>
      <c r="Q148" s="1560"/>
      <c r="R148" s="1560"/>
      <c r="S148" s="1560"/>
      <c r="T148" s="1560"/>
      <c r="U148" s="1560"/>
      <c r="V148" s="1560"/>
      <c r="W148" s="1560"/>
      <c r="X148" s="1560"/>
      <c r="Y148" s="1560"/>
      <c r="Z148" s="1560"/>
      <c r="AA148" s="1560"/>
      <c r="AB148" s="1560"/>
      <c r="AC148" s="1560"/>
      <c r="AD148" s="1560"/>
      <c r="AE148" s="1560"/>
      <c r="AF148" s="1560"/>
      <c r="AG148" s="1560"/>
      <c r="AH148" s="1560"/>
      <c r="AI148" s="1560"/>
      <c r="AJ148" s="1560"/>
      <c r="AK148" s="1560"/>
      <c r="AL148" s="1560"/>
      <c r="AM148" s="4"/>
      <c r="AN148" s="4"/>
      <c r="AO148" s="4"/>
      <c r="AP148" s="4"/>
      <c r="AQ148" s="4"/>
      <c r="AR148" s="4"/>
    </row>
    <row r="149" spans="1:44" ht="15" customHeight="1">
      <c r="A149" s="1560"/>
      <c r="B149" s="1560"/>
      <c r="C149" s="1560"/>
      <c r="D149" s="1560"/>
      <c r="E149" s="1560"/>
      <c r="F149" s="1560"/>
      <c r="G149" s="1560"/>
      <c r="H149" s="1560"/>
      <c r="I149" s="1560"/>
      <c r="J149" s="1560"/>
      <c r="K149" s="1560"/>
      <c r="L149" s="1560"/>
      <c r="M149" s="1560"/>
      <c r="N149" s="1560"/>
      <c r="O149" s="1560"/>
      <c r="P149" s="1560"/>
      <c r="Q149" s="1560"/>
      <c r="R149" s="1560"/>
      <c r="S149" s="1560"/>
      <c r="T149" s="1560"/>
      <c r="U149" s="1560"/>
      <c r="V149" s="1560"/>
      <c r="W149" s="1560"/>
      <c r="X149" s="1560"/>
      <c r="Y149" s="1560"/>
      <c r="Z149" s="1560"/>
      <c r="AA149" s="1560"/>
      <c r="AB149" s="1560"/>
      <c r="AC149" s="1560"/>
      <c r="AD149" s="1560"/>
      <c r="AE149" s="1560"/>
      <c r="AF149" s="1560"/>
      <c r="AG149" s="1560"/>
      <c r="AH149" s="1560"/>
      <c r="AI149" s="1560"/>
      <c r="AJ149" s="1560"/>
      <c r="AK149" s="1560"/>
      <c r="AL149" s="1560"/>
      <c r="AM149" s="4"/>
      <c r="AN149" s="4"/>
      <c r="AO149" s="4"/>
      <c r="AP149" s="4"/>
      <c r="AQ149" s="4"/>
      <c r="AR149" s="4"/>
    </row>
    <row r="150" spans="1:44" ht="15" customHeight="1">
      <c r="A150" s="1560"/>
      <c r="B150" s="1560"/>
      <c r="C150" s="1560"/>
      <c r="D150" s="1560"/>
      <c r="E150" s="1560"/>
      <c r="F150" s="1560"/>
      <c r="G150" s="1560"/>
      <c r="H150" s="1560"/>
      <c r="I150" s="1560"/>
      <c r="J150" s="1560"/>
      <c r="K150" s="1560"/>
      <c r="L150" s="1560"/>
      <c r="M150" s="1560"/>
      <c r="N150" s="1560"/>
      <c r="O150" s="1560"/>
      <c r="P150" s="1560"/>
      <c r="Q150" s="1560"/>
      <c r="R150" s="1560"/>
      <c r="S150" s="1560"/>
      <c r="T150" s="1560"/>
      <c r="U150" s="1560"/>
      <c r="V150" s="1560"/>
      <c r="W150" s="1560"/>
      <c r="X150" s="1560"/>
      <c r="Y150" s="1560"/>
      <c r="Z150" s="1560"/>
      <c r="AA150" s="1560"/>
      <c r="AB150" s="1560"/>
      <c r="AC150" s="1560"/>
      <c r="AD150" s="1560"/>
      <c r="AE150" s="1560"/>
      <c r="AF150" s="1560"/>
      <c r="AG150" s="1560"/>
      <c r="AH150" s="1560"/>
      <c r="AI150" s="1560"/>
      <c r="AJ150" s="1560"/>
      <c r="AK150" s="1560"/>
      <c r="AL150" s="1560"/>
      <c r="AM150" s="4"/>
      <c r="AN150" s="4"/>
      <c r="AO150" s="4"/>
      <c r="AP150" s="4"/>
      <c r="AQ150" s="4"/>
      <c r="AR150" s="4"/>
    </row>
    <row r="151" spans="1:44" ht="15" customHeight="1">
      <c r="A151" s="1560"/>
      <c r="B151" s="1560"/>
      <c r="C151" s="1560"/>
      <c r="D151" s="1560"/>
      <c r="E151" s="1560"/>
      <c r="F151" s="1560"/>
      <c r="G151" s="1560"/>
      <c r="H151" s="1560"/>
      <c r="I151" s="1560"/>
      <c r="J151" s="1560"/>
      <c r="K151" s="1560"/>
      <c r="L151" s="1560"/>
      <c r="M151" s="1560"/>
      <c r="N151" s="1560"/>
      <c r="O151" s="1560"/>
      <c r="P151" s="1560"/>
      <c r="Q151" s="1560"/>
      <c r="R151" s="1560"/>
      <c r="S151" s="1560"/>
      <c r="T151" s="1560"/>
      <c r="U151" s="1560"/>
      <c r="V151" s="1560"/>
      <c r="W151" s="1560"/>
      <c r="X151" s="1560"/>
      <c r="Y151" s="1560"/>
      <c r="Z151" s="1560"/>
      <c r="AA151" s="1560"/>
      <c r="AB151" s="1560"/>
      <c r="AC151" s="1560"/>
      <c r="AD151" s="1560"/>
      <c r="AE151" s="1560"/>
      <c r="AF151" s="1560"/>
      <c r="AG151" s="1560"/>
      <c r="AH151" s="1560"/>
      <c r="AI151" s="1560"/>
      <c r="AJ151" s="1560"/>
      <c r="AK151" s="1560"/>
      <c r="AL151" s="1560"/>
      <c r="AM151" s="4"/>
      <c r="AN151" s="4"/>
      <c r="AO151" s="4"/>
      <c r="AP151" s="4"/>
      <c r="AQ151" s="4"/>
      <c r="AR151" s="4"/>
    </row>
    <row r="152" spans="1:44" ht="7.5" customHeight="1">
      <c r="A152" s="1560"/>
      <c r="B152" s="1560"/>
      <c r="C152" s="1560"/>
      <c r="D152" s="1560"/>
      <c r="E152" s="1560"/>
      <c r="F152" s="1560"/>
      <c r="G152" s="1560"/>
      <c r="H152" s="1560"/>
      <c r="I152" s="1560"/>
      <c r="J152" s="1560"/>
      <c r="K152" s="1560"/>
      <c r="L152" s="1560"/>
      <c r="M152" s="1560"/>
      <c r="N152" s="1560"/>
      <c r="O152" s="1560"/>
      <c r="P152" s="1560"/>
      <c r="Q152" s="1560"/>
      <c r="R152" s="1560"/>
      <c r="S152" s="1560"/>
      <c r="T152" s="1560"/>
      <c r="U152" s="1560"/>
      <c r="V152" s="1560"/>
      <c r="W152" s="1560"/>
      <c r="X152" s="1560"/>
      <c r="Y152" s="1560"/>
      <c r="Z152" s="1560"/>
      <c r="AA152" s="1560"/>
      <c r="AB152" s="1560"/>
      <c r="AC152" s="1560"/>
      <c r="AD152" s="1560"/>
      <c r="AE152" s="1560"/>
      <c r="AF152" s="1560"/>
      <c r="AG152" s="1560"/>
      <c r="AH152" s="1560"/>
      <c r="AI152" s="1560"/>
      <c r="AJ152" s="1560"/>
      <c r="AK152" s="1560"/>
      <c r="AL152" s="1560"/>
      <c r="AM152" s="4"/>
      <c r="AN152" s="4"/>
      <c r="AO152" s="4"/>
      <c r="AP152" s="4"/>
      <c r="AQ152" s="4"/>
      <c r="AR152" s="4"/>
    </row>
    <row r="153" spans="1:44" ht="15" customHeight="1">
      <c r="A153" s="1560" t="s">
        <v>2471</v>
      </c>
      <c r="B153" s="1560"/>
      <c r="C153" s="1560"/>
      <c r="D153" s="1560"/>
      <c r="E153" s="1560"/>
      <c r="F153" s="1560"/>
      <c r="G153" s="1560"/>
      <c r="H153" s="1560"/>
      <c r="I153" s="1560"/>
      <c r="J153" s="1560"/>
      <c r="K153" s="1560"/>
      <c r="L153" s="1560"/>
      <c r="M153" s="1560"/>
      <c r="N153" s="1560"/>
      <c r="O153" s="1560"/>
      <c r="P153" s="1560"/>
      <c r="Q153" s="1560"/>
      <c r="R153" s="1560"/>
      <c r="S153" s="1560"/>
      <c r="T153" s="1560"/>
      <c r="U153" s="1560"/>
      <c r="V153" s="1560"/>
      <c r="W153" s="1560"/>
      <c r="X153" s="1560"/>
      <c r="Y153" s="1560"/>
      <c r="Z153" s="1560"/>
      <c r="AA153" s="1560"/>
      <c r="AB153" s="1560"/>
      <c r="AC153" s="1560"/>
      <c r="AD153" s="1560"/>
      <c r="AE153" s="1560"/>
      <c r="AF153" s="1560"/>
      <c r="AG153" s="1560"/>
      <c r="AH153" s="1560"/>
      <c r="AI153" s="1560"/>
      <c r="AJ153" s="1560"/>
      <c r="AK153" s="1560"/>
      <c r="AL153" s="1560"/>
      <c r="AM153" s="241"/>
    </row>
    <row r="154" spans="1:44" ht="15" customHeight="1">
      <c r="A154" s="1560"/>
      <c r="B154" s="1560"/>
      <c r="C154" s="1560"/>
      <c r="D154" s="1560"/>
      <c r="E154" s="1560"/>
      <c r="F154" s="1560"/>
      <c r="G154" s="1560"/>
      <c r="H154" s="1560"/>
      <c r="I154" s="1560"/>
      <c r="J154" s="1560"/>
      <c r="K154" s="1560"/>
      <c r="L154" s="1560"/>
      <c r="M154" s="1560"/>
      <c r="N154" s="1560"/>
      <c r="O154" s="1560"/>
      <c r="P154" s="1560"/>
      <c r="Q154" s="1560"/>
      <c r="R154" s="1560"/>
      <c r="S154" s="1560"/>
      <c r="T154" s="1560"/>
      <c r="U154" s="1560"/>
      <c r="V154" s="1560"/>
      <c r="W154" s="1560"/>
      <c r="X154" s="1560"/>
      <c r="Y154" s="1560"/>
      <c r="Z154" s="1560"/>
      <c r="AA154" s="1560"/>
      <c r="AB154" s="1560"/>
      <c r="AC154" s="1560"/>
      <c r="AD154" s="1560"/>
      <c r="AE154" s="1560"/>
      <c r="AF154" s="1560"/>
      <c r="AG154" s="1560"/>
      <c r="AH154" s="1560"/>
      <c r="AI154" s="1560"/>
      <c r="AJ154" s="1560"/>
      <c r="AK154" s="1560"/>
      <c r="AL154" s="1560"/>
      <c r="AM154" s="241"/>
    </row>
    <row r="155" spans="1:44" ht="15" customHeight="1">
      <c r="A155" s="1560"/>
      <c r="B155" s="1560"/>
      <c r="C155" s="1560"/>
      <c r="D155" s="1560"/>
      <c r="E155" s="1560"/>
      <c r="F155" s="1560"/>
      <c r="G155" s="1560"/>
      <c r="H155" s="1560"/>
      <c r="I155" s="1560"/>
      <c r="J155" s="1560"/>
      <c r="K155" s="1560"/>
      <c r="L155" s="1560"/>
      <c r="M155" s="1560"/>
      <c r="N155" s="1560"/>
      <c r="O155" s="1560"/>
      <c r="P155" s="1560"/>
      <c r="Q155" s="1560"/>
      <c r="R155" s="1560"/>
      <c r="S155" s="1560"/>
      <c r="T155" s="1560"/>
      <c r="U155" s="1560"/>
      <c r="V155" s="1560"/>
      <c r="W155" s="1560"/>
      <c r="X155" s="1560"/>
      <c r="Y155" s="1560"/>
      <c r="Z155" s="1560"/>
      <c r="AA155" s="1560"/>
      <c r="AB155" s="1560"/>
      <c r="AC155" s="1560"/>
      <c r="AD155" s="1560"/>
      <c r="AE155" s="1560"/>
      <c r="AF155" s="1560"/>
      <c r="AG155" s="1560"/>
      <c r="AH155" s="1560"/>
      <c r="AI155" s="1560"/>
      <c r="AJ155" s="1560"/>
      <c r="AK155" s="1560"/>
      <c r="AL155" s="1560"/>
      <c r="AM155" s="241"/>
    </row>
    <row r="156" spans="1:44" ht="15" customHeight="1">
      <c r="A156" s="1560"/>
      <c r="B156" s="1560"/>
      <c r="C156" s="1560"/>
      <c r="D156" s="1560"/>
      <c r="E156" s="1560"/>
      <c r="F156" s="1560"/>
      <c r="G156" s="1560"/>
      <c r="H156" s="1560"/>
      <c r="I156" s="1560"/>
      <c r="J156" s="1560"/>
      <c r="K156" s="1560"/>
      <c r="L156" s="1560"/>
      <c r="M156" s="1560"/>
      <c r="N156" s="1560"/>
      <c r="O156" s="1560"/>
      <c r="P156" s="1560"/>
      <c r="Q156" s="1560"/>
      <c r="R156" s="1560"/>
      <c r="S156" s="1560"/>
      <c r="T156" s="1560"/>
      <c r="U156" s="1560"/>
      <c r="V156" s="1560"/>
      <c r="W156" s="1560"/>
      <c r="X156" s="1560"/>
      <c r="Y156" s="1560"/>
      <c r="Z156" s="1560"/>
      <c r="AA156" s="1560"/>
      <c r="AB156" s="1560"/>
      <c r="AC156" s="1560"/>
      <c r="AD156" s="1560"/>
      <c r="AE156" s="1560"/>
      <c r="AF156" s="1560"/>
      <c r="AG156" s="1560"/>
      <c r="AH156" s="1560"/>
      <c r="AI156" s="1560"/>
      <c r="AJ156" s="1560"/>
      <c r="AK156" s="1560"/>
      <c r="AL156" s="1560"/>
      <c r="AM156" s="241"/>
    </row>
    <row r="157" spans="1:44" ht="15" customHeight="1">
      <c r="A157" s="1560"/>
      <c r="B157" s="1560"/>
      <c r="C157" s="1560"/>
      <c r="D157" s="1560"/>
      <c r="E157" s="1560"/>
      <c r="F157" s="1560"/>
      <c r="G157" s="1560"/>
      <c r="H157" s="1560"/>
      <c r="I157" s="1560"/>
      <c r="J157" s="1560"/>
      <c r="K157" s="1560"/>
      <c r="L157" s="1560"/>
      <c r="M157" s="1560"/>
      <c r="N157" s="1560"/>
      <c r="O157" s="1560"/>
      <c r="P157" s="1560"/>
      <c r="Q157" s="1560"/>
      <c r="R157" s="1560"/>
      <c r="S157" s="1560"/>
      <c r="T157" s="1560"/>
      <c r="U157" s="1560"/>
      <c r="V157" s="1560"/>
      <c r="W157" s="1560"/>
      <c r="X157" s="1560"/>
      <c r="Y157" s="1560"/>
      <c r="Z157" s="1560"/>
      <c r="AA157" s="1560"/>
      <c r="AB157" s="1560"/>
      <c r="AC157" s="1560"/>
      <c r="AD157" s="1560"/>
      <c r="AE157" s="1560"/>
      <c r="AF157" s="1560"/>
      <c r="AG157" s="1560"/>
      <c r="AH157" s="1560"/>
      <c r="AI157" s="1560"/>
      <c r="AJ157" s="1560"/>
      <c r="AK157" s="1560"/>
      <c r="AL157" s="1560"/>
      <c r="AM157" s="241"/>
    </row>
    <row r="158" spans="1:44" ht="15" customHeight="1">
      <c r="A158" s="1560"/>
      <c r="B158" s="1560"/>
      <c r="C158" s="1560"/>
      <c r="D158" s="1560"/>
      <c r="E158" s="1560"/>
      <c r="F158" s="1560"/>
      <c r="G158" s="1560"/>
      <c r="H158" s="1560"/>
      <c r="I158" s="1560"/>
      <c r="J158" s="1560"/>
      <c r="K158" s="1560"/>
      <c r="L158" s="1560"/>
      <c r="M158" s="1560"/>
      <c r="N158" s="1560"/>
      <c r="O158" s="1560"/>
      <c r="P158" s="1560"/>
      <c r="Q158" s="1560"/>
      <c r="R158" s="1560"/>
      <c r="S158" s="1560"/>
      <c r="T158" s="1560"/>
      <c r="U158" s="1560"/>
      <c r="V158" s="1560"/>
      <c r="W158" s="1560"/>
      <c r="X158" s="1560"/>
      <c r="Y158" s="1560"/>
      <c r="Z158" s="1560"/>
      <c r="AA158" s="1560"/>
      <c r="AB158" s="1560"/>
      <c r="AC158" s="1560"/>
      <c r="AD158" s="1560"/>
      <c r="AE158" s="1560"/>
      <c r="AF158" s="1560"/>
      <c r="AG158" s="1560"/>
      <c r="AH158" s="1560"/>
      <c r="AI158" s="1560"/>
      <c r="AJ158" s="1560"/>
      <c r="AK158" s="1560"/>
      <c r="AL158" s="1560"/>
      <c r="AM158" s="241"/>
    </row>
    <row r="159" spans="1:44" ht="15" customHeight="1">
      <c r="A159" s="1560"/>
      <c r="B159" s="1560"/>
      <c r="C159" s="1560"/>
      <c r="D159" s="1560"/>
      <c r="E159" s="1560"/>
      <c r="F159" s="1560"/>
      <c r="G159" s="1560"/>
      <c r="H159" s="1560"/>
      <c r="I159" s="1560"/>
      <c r="J159" s="1560"/>
      <c r="K159" s="1560"/>
      <c r="L159" s="1560"/>
      <c r="M159" s="1560"/>
      <c r="N159" s="1560"/>
      <c r="O159" s="1560"/>
      <c r="P159" s="1560"/>
      <c r="Q159" s="1560"/>
      <c r="R159" s="1560"/>
      <c r="S159" s="1560"/>
      <c r="T159" s="1560"/>
      <c r="U159" s="1560"/>
      <c r="V159" s="1560"/>
      <c r="W159" s="1560"/>
      <c r="X159" s="1560"/>
      <c r="Y159" s="1560"/>
      <c r="Z159" s="1560"/>
      <c r="AA159" s="1560"/>
      <c r="AB159" s="1560"/>
      <c r="AC159" s="1560"/>
      <c r="AD159" s="1560"/>
      <c r="AE159" s="1560"/>
      <c r="AF159" s="1560"/>
      <c r="AG159" s="1560"/>
      <c r="AH159" s="1560"/>
      <c r="AI159" s="1560"/>
      <c r="AJ159" s="1560"/>
      <c r="AK159" s="1560"/>
      <c r="AL159" s="1560"/>
      <c r="AM159" s="241"/>
    </row>
    <row r="160" spans="1:44" ht="15" customHeight="1">
      <c r="A160" s="1560"/>
      <c r="B160" s="1560"/>
      <c r="C160" s="1560"/>
      <c r="D160" s="1560"/>
      <c r="E160" s="1560"/>
      <c r="F160" s="1560"/>
      <c r="G160" s="1560"/>
      <c r="H160" s="1560"/>
      <c r="I160" s="1560"/>
      <c r="J160" s="1560"/>
      <c r="K160" s="1560"/>
      <c r="L160" s="1560"/>
      <c r="M160" s="1560"/>
      <c r="N160" s="1560"/>
      <c r="O160" s="1560"/>
      <c r="P160" s="1560"/>
      <c r="Q160" s="1560"/>
      <c r="R160" s="1560"/>
      <c r="S160" s="1560"/>
      <c r="T160" s="1560"/>
      <c r="U160" s="1560"/>
      <c r="V160" s="1560"/>
      <c r="W160" s="1560"/>
      <c r="X160" s="1560"/>
      <c r="Y160" s="1560"/>
      <c r="Z160" s="1560"/>
      <c r="AA160" s="1560"/>
      <c r="AB160" s="1560"/>
      <c r="AC160" s="1560"/>
      <c r="AD160" s="1560"/>
      <c r="AE160" s="1560"/>
      <c r="AF160" s="1560"/>
      <c r="AG160" s="1560"/>
      <c r="AH160" s="1560"/>
      <c r="AI160" s="1560"/>
      <c r="AJ160" s="1560"/>
      <c r="AK160" s="1560"/>
      <c r="AL160" s="1560"/>
      <c r="AM160" s="241"/>
    </row>
    <row r="161" spans="1:39" ht="15" customHeight="1">
      <c r="A161" s="1560"/>
      <c r="B161" s="1560"/>
      <c r="C161" s="1560"/>
      <c r="D161" s="1560"/>
      <c r="E161" s="1560"/>
      <c r="F161" s="1560"/>
      <c r="G161" s="1560"/>
      <c r="H161" s="1560"/>
      <c r="I161" s="1560"/>
      <c r="J161" s="1560"/>
      <c r="K161" s="1560"/>
      <c r="L161" s="1560"/>
      <c r="M161" s="1560"/>
      <c r="N161" s="1560"/>
      <c r="O161" s="1560"/>
      <c r="P161" s="1560"/>
      <c r="Q161" s="1560"/>
      <c r="R161" s="1560"/>
      <c r="S161" s="1560"/>
      <c r="T161" s="1560"/>
      <c r="U161" s="1560"/>
      <c r="V161" s="1560"/>
      <c r="W161" s="1560"/>
      <c r="X161" s="1560"/>
      <c r="Y161" s="1560"/>
      <c r="Z161" s="1560"/>
      <c r="AA161" s="1560"/>
      <c r="AB161" s="1560"/>
      <c r="AC161" s="1560"/>
      <c r="AD161" s="1560"/>
      <c r="AE161" s="1560"/>
      <c r="AF161" s="1560"/>
      <c r="AG161" s="1560"/>
      <c r="AH161" s="1560"/>
      <c r="AI161" s="1560"/>
      <c r="AJ161" s="1560"/>
      <c r="AK161" s="1560"/>
      <c r="AL161" s="1560"/>
      <c r="AM161" s="241"/>
    </row>
    <row r="162" spans="1:39" ht="15" customHeight="1">
      <c r="A162" s="1560"/>
      <c r="B162" s="1560"/>
      <c r="C162" s="1560"/>
      <c r="D162" s="1560"/>
      <c r="E162" s="1560"/>
      <c r="F162" s="1560"/>
      <c r="G162" s="1560"/>
      <c r="H162" s="1560"/>
      <c r="I162" s="1560"/>
      <c r="J162" s="1560"/>
      <c r="K162" s="1560"/>
      <c r="L162" s="1560"/>
      <c r="M162" s="1560"/>
      <c r="N162" s="1560"/>
      <c r="O162" s="1560"/>
      <c r="P162" s="1560"/>
      <c r="Q162" s="1560"/>
      <c r="R162" s="1560"/>
      <c r="S162" s="1560"/>
      <c r="T162" s="1560"/>
      <c r="U162" s="1560"/>
      <c r="V162" s="1560"/>
      <c r="W162" s="1560"/>
      <c r="X162" s="1560"/>
      <c r="Y162" s="1560"/>
      <c r="Z162" s="1560"/>
      <c r="AA162" s="1560"/>
      <c r="AB162" s="1560"/>
      <c r="AC162" s="1560"/>
      <c r="AD162" s="1560"/>
      <c r="AE162" s="1560"/>
      <c r="AF162" s="1560"/>
      <c r="AG162" s="1560"/>
      <c r="AH162" s="1560"/>
      <c r="AI162" s="1560"/>
      <c r="AJ162" s="1560"/>
      <c r="AK162" s="1560"/>
      <c r="AL162" s="1560"/>
      <c r="AM162" s="241"/>
    </row>
    <row r="163" spans="1:39" ht="15" customHeight="1">
      <c r="A163" s="1560"/>
      <c r="B163" s="1560"/>
      <c r="C163" s="1560"/>
      <c r="D163" s="1560"/>
      <c r="E163" s="1560"/>
      <c r="F163" s="1560"/>
      <c r="G163" s="1560"/>
      <c r="H163" s="1560"/>
      <c r="I163" s="1560"/>
      <c r="J163" s="1560"/>
      <c r="K163" s="1560"/>
      <c r="L163" s="1560"/>
      <c r="M163" s="1560"/>
      <c r="N163" s="1560"/>
      <c r="O163" s="1560"/>
      <c r="P163" s="1560"/>
      <c r="Q163" s="1560"/>
      <c r="R163" s="1560"/>
      <c r="S163" s="1560"/>
      <c r="T163" s="1560"/>
      <c r="U163" s="1560"/>
      <c r="V163" s="1560"/>
      <c r="W163" s="1560"/>
      <c r="X163" s="1560"/>
      <c r="Y163" s="1560"/>
      <c r="Z163" s="1560"/>
      <c r="AA163" s="1560"/>
      <c r="AB163" s="1560"/>
      <c r="AC163" s="1560"/>
      <c r="AD163" s="1560"/>
      <c r="AE163" s="1560"/>
      <c r="AF163" s="1560"/>
      <c r="AG163" s="1560"/>
      <c r="AH163" s="1560"/>
      <c r="AI163" s="1560"/>
      <c r="AJ163" s="1560"/>
      <c r="AK163" s="1560"/>
      <c r="AL163" s="1560"/>
      <c r="AM163" s="241"/>
    </row>
    <row r="164" spans="1:39" ht="15" customHeight="1">
      <c r="A164" s="1560"/>
      <c r="B164" s="1560"/>
      <c r="C164" s="1560"/>
      <c r="D164" s="1560"/>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AI164" s="1560"/>
      <c r="AJ164" s="1560"/>
      <c r="AK164" s="1560"/>
      <c r="AL164" s="1560"/>
      <c r="AM164" s="241"/>
    </row>
    <row r="165" spans="1:39" ht="15" customHeight="1">
      <c r="A165" s="1560"/>
      <c r="B165" s="1560"/>
      <c r="C165" s="1560"/>
      <c r="D165" s="1560"/>
      <c r="E165" s="1560"/>
      <c r="F165" s="1560"/>
      <c r="G165" s="1560"/>
      <c r="H165" s="1560"/>
      <c r="I165" s="1560"/>
      <c r="J165" s="1560"/>
      <c r="K165" s="1560"/>
      <c r="L165" s="1560"/>
      <c r="M165" s="1560"/>
      <c r="N165" s="1560"/>
      <c r="O165" s="1560"/>
      <c r="P165" s="1560"/>
      <c r="Q165" s="1560"/>
      <c r="R165" s="1560"/>
      <c r="S165" s="1560"/>
      <c r="T165" s="1560"/>
      <c r="U165" s="1560"/>
      <c r="V165" s="1560"/>
      <c r="W165" s="1560"/>
      <c r="X165" s="1560"/>
      <c r="Y165" s="1560"/>
      <c r="Z165" s="1560"/>
      <c r="AA165" s="1560"/>
      <c r="AB165" s="1560"/>
      <c r="AC165" s="1560"/>
      <c r="AD165" s="1560"/>
      <c r="AE165" s="1560"/>
      <c r="AF165" s="1560"/>
      <c r="AG165" s="1560"/>
      <c r="AH165" s="1560"/>
      <c r="AI165" s="1560"/>
      <c r="AJ165" s="1560"/>
      <c r="AK165" s="1560"/>
      <c r="AL165" s="1560"/>
      <c r="AM165" s="241"/>
    </row>
    <row r="166" spans="1:39" ht="15" customHeight="1">
      <c r="A166" s="1560"/>
      <c r="B166" s="1560"/>
      <c r="C166" s="1560"/>
      <c r="D166" s="1560"/>
      <c r="E166" s="1560"/>
      <c r="F166" s="1560"/>
      <c r="G166" s="1560"/>
      <c r="H166" s="1560"/>
      <c r="I166" s="1560"/>
      <c r="J166" s="1560"/>
      <c r="K166" s="1560"/>
      <c r="L166" s="1560"/>
      <c r="M166" s="1560"/>
      <c r="N166" s="1560"/>
      <c r="O166" s="1560"/>
      <c r="P166" s="1560"/>
      <c r="Q166" s="1560"/>
      <c r="R166" s="1560"/>
      <c r="S166" s="1560"/>
      <c r="T166" s="1560"/>
      <c r="U166" s="1560"/>
      <c r="V166" s="1560"/>
      <c r="W166" s="1560"/>
      <c r="X166" s="1560"/>
      <c r="Y166" s="1560"/>
      <c r="Z166" s="1560"/>
      <c r="AA166" s="1560"/>
      <c r="AB166" s="1560"/>
      <c r="AC166" s="1560"/>
      <c r="AD166" s="1560"/>
      <c r="AE166" s="1560"/>
      <c r="AF166" s="1560"/>
      <c r="AG166" s="1560"/>
      <c r="AH166" s="1560"/>
      <c r="AI166" s="1560"/>
      <c r="AJ166" s="1560"/>
      <c r="AK166" s="1560"/>
      <c r="AL166" s="1560"/>
      <c r="AM166" s="241"/>
    </row>
    <row r="167" spans="1:39" ht="2.4500000000000002" customHeight="1">
      <c r="A167" s="1560"/>
      <c r="B167" s="1560"/>
      <c r="C167" s="1560"/>
      <c r="D167" s="1560"/>
      <c r="E167" s="1560"/>
      <c r="F167" s="1560"/>
      <c r="G167" s="1560"/>
      <c r="H167" s="1560"/>
      <c r="I167" s="1560"/>
      <c r="J167" s="1560"/>
      <c r="K167" s="1560"/>
      <c r="L167" s="1560"/>
      <c r="M167" s="1560"/>
      <c r="N167" s="1560"/>
      <c r="O167" s="1560"/>
      <c r="P167" s="1560"/>
      <c r="Q167" s="1560"/>
      <c r="R167" s="1560"/>
      <c r="S167" s="1560"/>
      <c r="T167" s="1560"/>
      <c r="U167" s="1560"/>
      <c r="V167" s="1560"/>
      <c r="W167" s="1560"/>
      <c r="X167" s="1560"/>
      <c r="Y167" s="1560"/>
      <c r="Z167" s="1560"/>
      <c r="AA167" s="1560"/>
      <c r="AB167" s="1560"/>
      <c r="AC167" s="1560"/>
      <c r="AD167" s="1560"/>
      <c r="AE167" s="1560"/>
      <c r="AF167" s="1560"/>
      <c r="AG167" s="1560"/>
      <c r="AH167" s="1560"/>
      <c r="AI167" s="1560"/>
      <c r="AJ167" s="1560"/>
      <c r="AK167" s="1560"/>
      <c r="AL167" s="1560"/>
      <c r="AM167" s="241"/>
    </row>
    <row r="168" spans="1:39" ht="15" customHeight="1">
      <c r="A168" s="1560" t="s">
        <v>2472</v>
      </c>
      <c r="B168" s="1560"/>
      <c r="C168" s="1560"/>
      <c r="D168" s="1560"/>
      <c r="E168" s="1560"/>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c r="AA168" s="1560"/>
      <c r="AB168" s="1560"/>
      <c r="AC168" s="1560"/>
      <c r="AD168" s="1560"/>
      <c r="AE168" s="1560"/>
      <c r="AF168" s="1560"/>
      <c r="AG168" s="1560"/>
      <c r="AH168" s="1560"/>
      <c r="AI168" s="1560"/>
      <c r="AJ168" s="1560"/>
      <c r="AK168" s="1560"/>
      <c r="AL168" s="1560"/>
      <c r="AM168" s="241"/>
    </row>
    <row r="169" spans="1:39" ht="15" customHeight="1">
      <c r="A169" s="1560"/>
      <c r="B169" s="1560"/>
      <c r="C169" s="1560"/>
      <c r="D169" s="1560"/>
      <c r="E169" s="1560"/>
      <c r="F169" s="1560"/>
      <c r="G169" s="1560"/>
      <c r="H169" s="1560"/>
      <c r="I169" s="1560"/>
      <c r="J169" s="1560"/>
      <c r="K169" s="1560"/>
      <c r="L169" s="1560"/>
      <c r="M169" s="1560"/>
      <c r="N169" s="1560"/>
      <c r="O169" s="1560"/>
      <c r="P169" s="1560"/>
      <c r="Q169" s="1560"/>
      <c r="R169" s="1560"/>
      <c r="S169" s="1560"/>
      <c r="T169" s="1560"/>
      <c r="U169" s="1560"/>
      <c r="V169" s="1560"/>
      <c r="W169" s="1560"/>
      <c r="X169" s="1560"/>
      <c r="Y169" s="1560"/>
      <c r="Z169" s="1560"/>
      <c r="AA169" s="1560"/>
      <c r="AB169" s="1560"/>
      <c r="AC169" s="1560"/>
      <c r="AD169" s="1560"/>
      <c r="AE169" s="1560"/>
      <c r="AF169" s="1560"/>
      <c r="AG169" s="1560"/>
      <c r="AH169" s="1560"/>
      <c r="AI169" s="1560"/>
      <c r="AJ169" s="1560"/>
      <c r="AK169" s="1560"/>
      <c r="AL169" s="1560"/>
      <c r="AM169" s="241"/>
    </row>
    <row r="170" spans="1:39" ht="15" customHeight="1">
      <c r="A170" s="1560"/>
      <c r="B170" s="1560"/>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D170" s="1560"/>
      <c r="AE170" s="1560"/>
      <c r="AF170" s="1560"/>
      <c r="AG170" s="1560"/>
      <c r="AH170" s="1560"/>
      <c r="AI170" s="1560"/>
      <c r="AJ170" s="1560"/>
      <c r="AK170" s="1560"/>
      <c r="AL170" s="1560"/>
      <c r="AM170" s="241"/>
    </row>
    <row r="171" spans="1:39" ht="15" customHeight="1">
      <c r="A171" s="1560"/>
      <c r="B171" s="1560"/>
      <c r="C171" s="1560"/>
      <c r="D171" s="1560"/>
      <c r="E171" s="1560"/>
      <c r="F171" s="1560"/>
      <c r="G171" s="1560"/>
      <c r="H171" s="1560"/>
      <c r="I171" s="1560"/>
      <c r="J171" s="1560"/>
      <c r="K171" s="1560"/>
      <c r="L171" s="1560"/>
      <c r="M171" s="1560"/>
      <c r="N171" s="1560"/>
      <c r="O171" s="1560"/>
      <c r="P171" s="1560"/>
      <c r="Q171" s="1560"/>
      <c r="R171" s="1560"/>
      <c r="S171" s="1560"/>
      <c r="T171" s="1560"/>
      <c r="U171" s="1560"/>
      <c r="V171" s="1560"/>
      <c r="W171" s="1560"/>
      <c r="X171" s="1560"/>
      <c r="Y171" s="1560"/>
      <c r="Z171" s="1560"/>
      <c r="AA171" s="1560"/>
      <c r="AB171" s="1560"/>
      <c r="AC171" s="1560"/>
      <c r="AD171" s="1560"/>
      <c r="AE171" s="1560"/>
      <c r="AF171" s="1560"/>
      <c r="AG171" s="1560"/>
      <c r="AH171" s="1560"/>
      <c r="AI171" s="1560"/>
      <c r="AJ171" s="1560"/>
      <c r="AK171" s="1560"/>
      <c r="AL171" s="1560"/>
      <c r="AM171" s="241"/>
    </row>
    <row r="172" spans="1:39" ht="15" customHeight="1">
      <c r="A172" s="1560"/>
      <c r="B172" s="1560"/>
      <c r="C172" s="1560"/>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D172" s="1560"/>
      <c r="AE172" s="1560"/>
      <c r="AF172" s="1560"/>
      <c r="AG172" s="1560"/>
      <c r="AH172" s="1560"/>
      <c r="AI172" s="1560"/>
      <c r="AJ172" s="1560"/>
      <c r="AK172" s="1560"/>
      <c r="AL172" s="1560"/>
      <c r="AM172" s="241"/>
    </row>
    <row r="173" spans="1:39" ht="15" customHeight="1">
      <c r="A173" s="1560"/>
      <c r="B173" s="1560"/>
      <c r="C173" s="1560"/>
      <c r="D173" s="1560"/>
      <c r="E173" s="1560"/>
      <c r="F173" s="1560"/>
      <c r="G173" s="1560"/>
      <c r="H173" s="1560"/>
      <c r="I173" s="1560"/>
      <c r="J173" s="1560"/>
      <c r="K173" s="1560"/>
      <c r="L173" s="1560"/>
      <c r="M173" s="1560"/>
      <c r="N173" s="1560"/>
      <c r="O173" s="1560"/>
      <c r="P173" s="1560"/>
      <c r="Q173" s="1560"/>
      <c r="R173" s="1560"/>
      <c r="S173" s="1560"/>
      <c r="T173" s="1560"/>
      <c r="U173" s="1560"/>
      <c r="V173" s="1560"/>
      <c r="W173" s="1560"/>
      <c r="X173" s="1560"/>
      <c r="Y173" s="1560"/>
      <c r="Z173" s="1560"/>
      <c r="AA173" s="1560"/>
      <c r="AB173" s="1560"/>
      <c r="AC173" s="1560"/>
      <c r="AD173" s="1560"/>
      <c r="AE173" s="1560"/>
      <c r="AF173" s="1560"/>
      <c r="AG173" s="1560"/>
      <c r="AH173" s="1560"/>
      <c r="AI173" s="1560"/>
      <c r="AJ173" s="1560"/>
      <c r="AK173" s="1560"/>
      <c r="AL173" s="1560"/>
      <c r="AM173" s="241"/>
    </row>
    <row r="174" spans="1:39" ht="15" customHeight="1">
      <c r="A174" s="1560"/>
      <c r="B174" s="1560"/>
      <c r="C174" s="1560"/>
      <c r="D174" s="1560"/>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c r="AA174" s="1560"/>
      <c r="AB174" s="1560"/>
      <c r="AC174" s="1560"/>
      <c r="AD174" s="1560"/>
      <c r="AE174" s="1560"/>
      <c r="AF174" s="1560"/>
      <c r="AG174" s="1560"/>
      <c r="AH174" s="1560"/>
      <c r="AI174" s="1560"/>
      <c r="AJ174" s="1560"/>
      <c r="AK174" s="1560"/>
      <c r="AL174" s="1560"/>
      <c r="AM174" s="241"/>
    </row>
    <row r="175" spans="1:39" ht="15" customHeight="1">
      <c r="A175" s="1560"/>
      <c r="B175" s="1560"/>
      <c r="C175" s="1560"/>
      <c r="D175" s="1560"/>
      <c r="E175" s="1560"/>
      <c r="F175" s="1560"/>
      <c r="G175" s="1560"/>
      <c r="H175" s="1560"/>
      <c r="I175" s="1560"/>
      <c r="J175" s="1560"/>
      <c r="K175" s="1560"/>
      <c r="L175" s="1560"/>
      <c r="M175" s="1560"/>
      <c r="N175" s="1560"/>
      <c r="O175" s="1560"/>
      <c r="P175" s="1560"/>
      <c r="Q175" s="1560"/>
      <c r="R175" s="1560"/>
      <c r="S175" s="1560"/>
      <c r="T175" s="1560"/>
      <c r="U175" s="1560"/>
      <c r="V175" s="1560"/>
      <c r="W175" s="1560"/>
      <c r="X175" s="1560"/>
      <c r="Y175" s="1560"/>
      <c r="Z175" s="1560"/>
      <c r="AA175" s="1560"/>
      <c r="AB175" s="1560"/>
      <c r="AC175" s="1560"/>
      <c r="AD175" s="1560"/>
      <c r="AE175" s="1560"/>
      <c r="AF175" s="1560"/>
      <c r="AG175" s="1560"/>
      <c r="AH175" s="1560"/>
      <c r="AI175" s="1560"/>
      <c r="AJ175" s="1560"/>
      <c r="AK175" s="1560"/>
      <c r="AL175" s="1560"/>
      <c r="AM175" s="241"/>
    </row>
    <row r="176" spans="1:39" ht="15" customHeight="1">
      <c r="A176" s="1560"/>
      <c r="B176" s="1560"/>
      <c r="C176" s="1560"/>
      <c r="D176" s="1560"/>
      <c r="E176" s="1560"/>
      <c r="F176" s="1560"/>
      <c r="G176" s="1560"/>
      <c r="H176" s="1560"/>
      <c r="I176" s="1560"/>
      <c r="J176" s="1560"/>
      <c r="K176" s="1560"/>
      <c r="L176" s="1560"/>
      <c r="M176" s="1560"/>
      <c r="N176" s="1560"/>
      <c r="O176" s="1560"/>
      <c r="P176" s="1560"/>
      <c r="Q176" s="1560"/>
      <c r="R176" s="1560"/>
      <c r="S176" s="1560"/>
      <c r="T176" s="1560"/>
      <c r="U176" s="1560"/>
      <c r="V176" s="1560"/>
      <c r="W176" s="1560"/>
      <c r="X176" s="1560"/>
      <c r="Y176" s="1560"/>
      <c r="Z176" s="1560"/>
      <c r="AA176" s="1560"/>
      <c r="AB176" s="1560"/>
      <c r="AC176" s="1560"/>
      <c r="AD176" s="1560"/>
      <c r="AE176" s="1560"/>
      <c r="AF176" s="1560"/>
      <c r="AG176" s="1560"/>
      <c r="AH176" s="1560"/>
      <c r="AI176" s="1560"/>
      <c r="AJ176" s="1560"/>
      <c r="AK176" s="1560"/>
      <c r="AL176" s="1560"/>
      <c r="AM176" s="241"/>
    </row>
    <row r="177" spans="1:39" ht="15" customHeight="1">
      <c r="A177" s="1560"/>
      <c r="B177" s="1560"/>
      <c r="C177" s="1560"/>
      <c r="D177" s="1560"/>
      <c r="E177" s="1560"/>
      <c r="F177" s="1560"/>
      <c r="G177" s="1560"/>
      <c r="H177" s="1560"/>
      <c r="I177" s="1560"/>
      <c r="J177" s="1560"/>
      <c r="K177" s="1560"/>
      <c r="L177" s="1560"/>
      <c r="M177" s="1560"/>
      <c r="N177" s="1560"/>
      <c r="O177" s="1560"/>
      <c r="P177" s="1560"/>
      <c r="Q177" s="1560"/>
      <c r="R177" s="1560"/>
      <c r="S177" s="1560"/>
      <c r="T177" s="1560"/>
      <c r="U177" s="1560"/>
      <c r="V177" s="1560"/>
      <c r="W177" s="1560"/>
      <c r="X177" s="1560"/>
      <c r="Y177" s="1560"/>
      <c r="Z177" s="1560"/>
      <c r="AA177" s="1560"/>
      <c r="AB177" s="1560"/>
      <c r="AC177" s="1560"/>
      <c r="AD177" s="1560"/>
      <c r="AE177" s="1560"/>
      <c r="AF177" s="1560"/>
      <c r="AG177" s="1560"/>
      <c r="AH177" s="1560"/>
      <c r="AI177" s="1560"/>
      <c r="AJ177" s="1560"/>
      <c r="AK177" s="1560"/>
      <c r="AL177" s="1560"/>
      <c r="AM177" s="241"/>
    </row>
    <row r="178" spans="1:39" ht="15" customHeight="1">
      <c r="A178" s="1560"/>
      <c r="B178" s="1560"/>
      <c r="C178" s="1560"/>
      <c r="D178" s="1560"/>
      <c r="E178" s="1560"/>
      <c r="F178" s="1560"/>
      <c r="G178" s="1560"/>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241"/>
    </row>
    <row r="179" spans="1:39" ht="15" customHeight="1">
      <c r="A179" s="1560"/>
      <c r="B179" s="1560"/>
      <c r="C179" s="1560"/>
      <c r="D179" s="1560"/>
      <c r="E179" s="1560"/>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c r="AA179" s="1560"/>
      <c r="AB179" s="1560"/>
      <c r="AC179" s="1560"/>
      <c r="AD179" s="1560"/>
      <c r="AE179" s="1560"/>
      <c r="AF179" s="1560"/>
      <c r="AG179" s="1560"/>
      <c r="AH179" s="1560"/>
      <c r="AI179" s="1560"/>
      <c r="AJ179" s="1560"/>
      <c r="AK179" s="1560"/>
      <c r="AL179" s="1560"/>
      <c r="AM179" s="241"/>
    </row>
    <row r="180" spans="1:39" ht="15" customHeight="1">
      <c r="A180" s="1560"/>
      <c r="B180" s="1560"/>
      <c r="C180" s="1560"/>
      <c r="D180" s="1560"/>
      <c r="E180" s="1560"/>
      <c r="F180" s="1560"/>
      <c r="G180" s="1560"/>
      <c r="H180" s="1560"/>
      <c r="I180" s="1560"/>
      <c r="J180" s="1560"/>
      <c r="K180" s="1560"/>
      <c r="L180" s="1560"/>
      <c r="M180" s="1560"/>
      <c r="N180" s="1560"/>
      <c r="O180" s="1560"/>
      <c r="P180" s="1560"/>
      <c r="Q180" s="1560"/>
      <c r="R180" s="1560"/>
      <c r="S180" s="1560"/>
      <c r="T180" s="1560"/>
      <c r="U180" s="1560"/>
      <c r="V180" s="1560"/>
      <c r="W180" s="1560"/>
      <c r="X180" s="1560"/>
      <c r="Y180" s="1560"/>
      <c r="Z180" s="1560"/>
      <c r="AA180" s="1560"/>
      <c r="AB180" s="1560"/>
      <c r="AC180" s="1560"/>
      <c r="AD180" s="1560"/>
      <c r="AE180" s="1560"/>
      <c r="AF180" s="1560"/>
      <c r="AG180" s="1560"/>
      <c r="AH180" s="1560"/>
      <c r="AI180" s="1560"/>
      <c r="AJ180" s="1560"/>
      <c r="AK180" s="1560"/>
      <c r="AL180" s="1560"/>
      <c r="AM180" s="241"/>
    </row>
    <row r="181" spans="1:39" ht="15" customHeight="1">
      <c r="A181" s="1560"/>
      <c r="B181" s="1560"/>
      <c r="C181" s="1560"/>
      <c r="D181" s="1560"/>
      <c r="E181" s="1560"/>
      <c r="F181" s="1560"/>
      <c r="G181" s="1560"/>
      <c r="H181" s="1560"/>
      <c r="I181" s="1560"/>
      <c r="J181" s="1560"/>
      <c r="K181" s="1560"/>
      <c r="L181" s="1560"/>
      <c r="M181" s="1560"/>
      <c r="N181" s="1560"/>
      <c r="O181" s="1560"/>
      <c r="P181" s="1560"/>
      <c r="Q181" s="1560"/>
      <c r="R181" s="1560"/>
      <c r="S181" s="1560"/>
      <c r="T181" s="1560"/>
      <c r="U181" s="1560"/>
      <c r="V181" s="1560"/>
      <c r="W181" s="1560"/>
      <c r="X181" s="1560"/>
      <c r="Y181" s="1560"/>
      <c r="Z181" s="1560"/>
      <c r="AA181" s="1560"/>
      <c r="AB181" s="1560"/>
      <c r="AC181" s="1560"/>
      <c r="AD181" s="1560"/>
      <c r="AE181" s="1560"/>
      <c r="AF181" s="1560"/>
      <c r="AG181" s="1560"/>
      <c r="AH181" s="1560"/>
      <c r="AI181" s="1560"/>
      <c r="AJ181" s="1560"/>
      <c r="AK181" s="1560"/>
      <c r="AL181" s="1560"/>
      <c r="AM181" s="241"/>
    </row>
    <row r="182" spans="1:39" ht="6" customHeight="1">
      <c r="A182" s="1560"/>
      <c r="B182" s="1560"/>
      <c r="C182" s="1560"/>
      <c r="D182" s="1560"/>
      <c r="E182" s="1560"/>
      <c r="F182" s="1560"/>
      <c r="G182" s="1560"/>
      <c r="H182" s="1560"/>
      <c r="I182" s="1560"/>
      <c r="J182" s="1560"/>
      <c r="K182" s="1560"/>
      <c r="L182" s="1560"/>
      <c r="M182" s="1560"/>
      <c r="N182" s="1560"/>
      <c r="O182" s="1560"/>
      <c r="P182" s="1560"/>
      <c r="Q182" s="1560"/>
      <c r="R182" s="1560"/>
      <c r="S182" s="1560"/>
      <c r="T182" s="1560"/>
      <c r="U182" s="1560"/>
      <c r="V182" s="1560"/>
      <c r="W182" s="1560"/>
      <c r="X182" s="1560"/>
      <c r="Y182" s="1560"/>
      <c r="Z182" s="1560"/>
      <c r="AA182" s="1560"/>
      <c r="AB182" s="1560"/>
      <c r="AC182" s="1560"/>
      <c r="AD182" s="1560"/>
      <c r="AE182" s="1560"/>
      <c r="AF182" s="1560"/>
      <c r="AG182" s="1560"/>
      <c r="AH182" s="1560"/>
      <c r="AI182" s="1560"/>
      <c r="AJ182" s="1560"/>
      <c r="AK182" s="1560"/>
      <c r="AL182" s="1560"/>
      <c r="AM182" s="241"/>
    </row>
    <row r="183" spans="1:39" ht="15" customHeight="1">
      <c r="A183" s="1560" t="s">
        <v>2473</v>
      </c>
      <c r="B183" s="1560"/>
      <c r="C183" s="1560"/>
      <c r="D183" s="1560"/>
      <c r="E183" s="1560"/>
      <c r="F183" s="1560"/>
      <c r="G183" s="1560"/>
      <c r="H183" s="1560"/>
      <c r="I183" s="1560"/>
      <c r="J183" s="1560"/>
      <c r="K183" s="1560"/>
      <c r="L183" s="1560"/>
      <c r="M183" s="1560"/>
      <c r="N183" s="1560"/>
      <c r="O183" s="1560"/>
      <c r="P183" s="1560"/>
      <c r="Q183" s="1560"/>
      <c r="R183" s="1560"/>
      <c r="S183" s="1560"/>
      <c r="T183" s="1560"/>
      <c r="U183" s="1560"/>
      <c r="V183" s="1560"/>
      <c r="W183" s="1560"/>
      <c r="X183" s="1560"/>
      <c r="Y183" s="1560"/>
      <c r="Z183" s="1560"/>
      <c r="AA183" s="1560"/>
      <c r="AB183" s="1560"/>
      <c r="AC183" s="1560"/>
      <c r="AD183" s="1560"/>
      <c r="AE183" s="1560"/>
      <c r="AF183" s="1560"/>
      <c r="AG183" s="1560"/>
      <c r="AH183" s="1560"/>
      <c r="AI183" s="1560"/>
      <c r="AJ183" s="1560"/>
      <c r="AK183" s="1560"/>
      <c r="AL183" s="1560"/>
      <c r="AM183" s="241"/>
    </row>
    <row r="184" spans="1:39" ht="15" customHeight="1">
      <c r="A184" s="1560"/>
      <c r="B184" s="1560"/>
      <c r="C184" s="1560"/>
      <c r="D184" s="1560"/>
      <c r="E184" s="1560"/>
      <c r="F184" s="1560"/>
      <c r="G184" s="1560"/>
      <c r="H184" s="1560"/>
      <c r="I184" s="1560"/>
      <c r="J184" s="1560"/>
      <c r="K184" s="1560"/>
      <c r="L184" s="1560"/>
      <c r="M184" s="1560"/>
      <c r="N184" s="1560"/>
      <c r="O184" s="1560"/>
      <c r="P184" s="1560"/>
      <c r="Q184" s="1560"/>
      <c r="R184" s="1560"/>
      <c r="S184" s="1560"/>
      <c r="T184" s="1560"/>
      <c r="U184" s="1560"/>
      <c r="V184" s="1560"/>
      <c r="W184" s="1560"/>
      <c r="X184" s="1560"/>
      <c r="Y184" s="1560"/>
      <c r="Z184" s="1560"/>
      <c r="AA184" s="1560"/>
      <c r="AB184" s="1560"/>
      <c r="AC184" s="1560"/>
      <c r="AD184" s="1560"/>
      <c r="AE184" s="1560"/>
      <c r="AF184" s="1560"/>
      <c r="AG184" s="1560"/>
      <c r="AH184" s="1560"/>
      <c r="AI184" s="1560"/>
      <c r="AJ184" s="1560"/>
      <c r="AK184" s="1560"/>
      <c r="AL184" s="1560"/>
      <c r="AM184" s="241"/>
    </row>
    <row r="185" spans="1:39" ht="15" customHeight="1">
      <c r="A185" s="1560"/>
      <c r="B185" s="1560"/>
      <c r="C185" s="1560"/>
      <c r="D185" s="1560"/>
      <c r="E185" s="1560"/>
      <c r="F185" s="1560"/>
      <c r="G185" s="1560"/>
      <c r="H185" s="1560"/>
      <c r="I185" s="1560"/>
      <c r="J185" s="1560"/>
      <c r="K185" s="1560"/>
      <c r="L185" s="1560"/>
      <c r="M185" s="1560"/>
      <c r="N185" s="1560"/>
      <c r="O185" s="1560"/>
      <c r="P185" s="1560"/>
      <c r="Q185" s="1560"/>
      <c r="R185" s="1560"/>
      <c r="S185" s="1560"/>
      <c r="T185" s="1560"/>
      <c r="U185" s="1560"/>
      <c r="V185" s="1560"/>
      <c r="W185" s="1560"/>
      <c r="X185" s="1560"/>
      <c r="Y185" s="1560"/>
      <c r="Z185" s="1560"/>
      <c r="AA185" s="1560"/>
      <c r="AB185" s="1560"/>
      <c r="AC185" s="1560"/>
      <c r="AD185" s="1560"/>
      <c r="AE185" s="1560"/>
      <c r="AF185" s="1560"/>
      <c r="AG185" s="1560"/>
      <c r="AH185" s="1560"/>
      <c r="AI185" s="1560"/>
      <c r="AJ185" s="1560"/>
      <c r="AK185" s="1560"/>
      <c r="AL185" s="1560"/>
      <c r="AM185" s="241"/>
    </row>
    <row r="186" spans="1:39" ht="15" customHeight="1">
      <c r="A186" s="1560"/>
      <c r="B186" s="1560"/>
      <c r="C186" s="1560"/>
      <c r="D186" s="1560"/>
      <c r="E186" s="1560"/>
      <c r="F186" s="1560"/>
      <c r="G186" s="1560"/>
      <c r="H186" s="1560"/>
      <c r="I186" s="1560"/>
      <c r="J186" s="1560"/>
      <c r="K186" s="1560"/>
      <c r="L186" s="1560"/>
      <c r="M186" s="1560"/>
      <c r="N186" s="1560"/>
      <c r="O186" s="1560"/>
      <c r="P186" s="1560"/>
      <c r="Q186" s="1560"/>
      <c r="R186" s="1560"/>
      <c r="S186" s="1560"/>
      <c r="T186" s="1560"/>
      <c r="U186" s="1560"/>
      <c r="V186" s="1560"/>
      <c r="W186" s="1560"/>
      <c r="X186" s="1560"/>
      <c r="Y186" s="1560"/>
      <c r="Z186" s="1560"/>
      <c r="AA186" s="1560"/>
      <c r="AB186" s="1560"/>
      <c r="AC186" s="1560"/>
      <c r="AD186" s="1560"/>
      <c r="AE186" s="1560"/>
      <c r="AF186" s="1560"/>
      <c r="AG186" s="1560"/>
      <c r="AH186" s="1560"/>
      <c r="AI186" s="1560"/>
      <c r="AJ186" s="1560"/>
      <c r="AK186" s="1560"/>
      <c r="AL186" s="1560"/>
      <c r="AM186" s="241"/>
    </row>
    <row r="187" spans="1:39" ht="18" customHeight="1">
      <c r="A187" s="1560"/>
      <c r="B187" s="1560"/>
      <c r="C187" s="1560"/>
      <c r="D187" s="1560"/>
      <c r="E187" s="1560"/>
      <c r="F187" s="1560"/>
      <c r="G187" s="1560"/>
      <c r="H187" s="1560"/>
      <c r="I187" s="1560"/>
      <c r="J187" s="1560"/>
      <c r="K187" s="1560"/>
      <c r="L187" s="1560"/>
      <c r="M187" s="1560"/>
      <c r="N187" s="1560"/>
      <c r="O187" s="1560"/>
      <c r="P187" s="1560"/>
      <c r="Q187" s="1560"/>
      <c r="R187" s="1560"/>
      <c r="S187" s="1560"/>
      <c r="T187" s="1560"/>
      <c r="U187" s="1560"/>
      <c r="V187" s="1560"/>
      <c r="W187" s="1560"/>
      <c r="X187" s="1560"/>
      <c r="Y187" s="1560"/>
      <c r="Z187" s="1560"/>
      <c r="AA187" s="1560"/>
      <c r="AB187" s="1560"/>
      <c r="AC187" s="1560"/>
      <c r="AD187" s="1560"/>
      <c r="AE187" s="1560"/>
      <c r="AF187" s="1560"/>
      <c r="AG187" s="1560"/>
      <c r="AH187" s="1560"/>
      <c r="AI187" s="1560"/>
      <c r="AJ187" s="1560"/>
      <c r="AK187" s="1560"/>
      <c r="AL187" s="1560"/>
      <c r="AM187" s="241"/>
    </row>
    <row r="188" spans="1:39" ht="15" customHeight="1">
      <c r="A188" s="1560"/>
      <c r="B188" s="1560"/>
      <c r="C188" s="1560"/>
      <c r="D188" s="1560"/>
      <c r="E188" s="1560"/>
      <c r="F188" s="1560"/>
      <c r="G188" s="1560"/>
      <c r="H188" s="1560"/>
      <c r="I188" s="1560"/>
      <c r="J188" s="1560"/>
      <c r="K188" s="1560"/>
      <c r="L188" s="1560"/>
      <c r="M188" s="1560"/>
      <c r="N188" s="1560"/>
      <c r="O188" s="1560"/>
      <c r="P188" s="1560"/>
      <c r="Q188" s="1560"/>
      <c r="R188" s="1560"/>
      <c r="S188" s="1560"/>
      <c r="T188" s="1560"/>
      <c r="U188" s="1560"/>
      <c r="V188" s="1560"/>
      <c r="W188" s="1560"/>
      <c r="X188" s="1560"/>
      <c r="Y188" s="1560"/>
      <c r="Z188" s="1560"/>
      <c r="AA188" s="1560"/>
      <c r="AB188" s="1560"/>
      <c r="AC188" s="1560"/>
      <c r="AD188" s="1560"/>
      <c r="AE188" s="1560"/>
      <c r="AF188" s="1560"/>
      <c r="AG188" s="1560"/>
      <c r="AH188" s="1560"/>
      <c r="AI188" s="1560"/>
      <c r="AJ188" s="1560"/>
      <c r="AK188" s="1560"/>
      <c r="AL188" s="1560"/>
      <c r="AM188" s="241"/>
    </row>
    <row r="189" spans="1:39" ht="15" customHeight="1">
      <c r="A189" s="1560"/>
      <c r="B189" s="1560"/>
      <c r="C189" s="1560"/>
      <c r="D189" s="1560"/>
      <c r="E189" s="1560"/>
      <c r="F189" s="1560"/>
      <c r="G189" s="1560"/>
      <c r="H189" s="1560"/>
      <c r="I189" s="1560"/>
      <c r="J189" s="1560"/>
      <c r="K189" s="1560"/>
      <c r="L189" s="1560"/>
      <c r="M189" s="1560"/>
      <c r="N189" s="1560"/>
      <c r="O189" s="1560"/>
      <c r="P189" s="1560"/>
      <c r="Q189" s="1560"/>
      <c r="R189" s="1560"/>
      <c r="S189" s="1560"/>
      <c r="T189" s="1560"/>
      <c r="U189" s="1560"/>
      <c r="V189" s="1560"/>
      <c r="W189" s="1560"/>
      <c r="X189" s="1560"/>
      <c r="Y189" s="1560"/>
      <c r="Z189" s="1560"/>
      <c r="AA189" s="1560"/>
      <c r="AB189" s="1560"/>
      <c r="AC189" s="1560"/>
      <c r="AD189" s="1560"/>
      <c r="AE189" s="1560"/>
      <c r="AF189" s="1560"/>
      <c r="AG189" s="1560"/>
      <c r="AH189" s="1560"/>
      <c r="AI189" s="1560"/>
      <c r="AJ189" s="1560"/>
      <c r="AK189" s="1560"/>
      <c r="AL189" s="1560"/>
      <c r="AM189" s="241"/>
    </row>
    <row r="190" spans="1:39" ht="15" customHeight="1">
      <c r="A190" s="1560"/>
      <c r="B190" s="1560"/>
      <c r="C190" s="1560"/>
      <c r="D190" s="1560"/>
      <c r="E190" s="1560"/>
      <c r="F190" s="1560"/>
      <c r="G190" s="1560"/>
      <c r="H190" s="1560"/>
      <c r="I190" s="1560"/>
      <c r="J190" s="1560"/>
      <c r="K190" s="1560"/>
      <c r="L190" s="1560"/>
      <c r="M190" s="1560"/>
      <c r="N190" s="1560"/>
      <c r="O190" s="1560"/>
      <c r="P190" s="1560"/>
      <c r="Q190" s="1560"/>
      <c r="R190" s="1560"/>
      <c r="S190" s="1560"/>
      <c r="T190" s="1560"/>
      <c r="U190" s="1560"/>
      <c r="V190" s="1560"/>
      <c r="W190" s="1560"/>
      <c r="X190" s="1560"/>
      <c r="Y190" s="1560"/>
      <c r="Z190" s="1560"/>
      <c r="AA190" s="1560"/>
      <c r="AB190" s="1560"/>
      <c r="AC190" s="1560"/>
      <c r="AD190" s="1560"/>
      <c r="AE190" s="1560"/>
      <c r="AF190" s="1560"/>
      <c r="AG190" s="1560"/>
      <c r="AH190" s="1560"/>
      <c r="AI190" s="1560"/>
      <c r="AJ190" s="1560"/>
      <c r="AK190" s="1560"/>
      <c r="AL190" s="1560"/>
      <c r="AM190" s="241"/>
    </row>
    <row r="191" spans="1:39" ht="15" customHeight="1">
      <c r="A191" s="1560"/>
      <c r="B191" s="1560"/>
      <c r="C191" s="1560"/>
      <c r="D191" s="1560"/>
      <c r="E191" s="1560"/>
      <c r="F191" s="1560"/>
      <c r="G191" s="1560"/>
      <c r="H191" s="1560"/>
      <c r="I191" s="1560"/>
      <c r="J191" s="1560"/>
      <c r="K191" s="1560"/>
      <c r="L191" s="1560"/>
      <c r="M191" s="1560"/>
      <c r="N191" s="1560"/>
      <c r="O191" s="1560"/>
      <c r="P191" s="1560"/>
      <c r="Q191" s="1560"/>
      <c r="R191" s="1560"/>
      <c r="S191" s="1560"/>
      <c r="T191" s="1560"/>
      <c r="U191" s="1560"/>
      <c r="V191" s="1560"/>
      <c r="W191" s="1560"/>
      <c r="X191" s="1560"/>
      <c r="Y191" s="1560"/>
      <c r="Z191" s="1560"/>
      <c r="AA191" s="1560"/>
      <c r="AB191" s="1560"/>
      <c r="AC191" s="1560"/>
      <c r="AD191" s="1560"/>
      <c r="AE191" s="1560"/>
      <c r="AF191" s="1560"/>
      <c r="AG191" s="1560"/>
      <c r="AH191" s="1560"/>
      <c r="AI191" s="1560"/>
      <c r="AJ191" s="1560"/>
      <c r="AK191" s="1560"/>
      <c r="AL191" s="1560"/>
      <c r="AM191" s="241"/>
    </row>
    <row r="192" spans="1:39" ht="15" customHeigh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241"/>
    </row>
    <row r="193" spans="1:39" ht="15" customHeight="1">
      <c r="A193" s="1560"/>
      <c r="B193" s="1560"/>
      <c r="C193" s="1560"/>
      <c r="D193" s="1560"/>
      <c r="E193" s="1560"/>
      <c r="F193" s="1560"/>
      <c r="G193" s="1560"/>
      <c r="H193" s="1560"/>
      <c r="I193" s="1560"/>
      <c r="J193" s="1560"/>
      <c r="K193" s="1560"/>
      <c r="L193" s="1560"/>
      <c r="M193" s="1560"/>
      <c r="N193" s="1560"/>
      <c r="O193" s="1560"/>
      <c r="P193" s="1560"/>
      <c r="Q193" s="1560"/>
      <c r="R193" s="1560"/>
      <c r="S193" s="1560"/>
      <c r="T193" s="1560"/>
      <c r="U193" s="1560"/>
      <c r="V193" s="1560"/>
      <c r="W193" s="1560"/>
      <c r="X193" s="1560"/>
      <c r="Y193" s="1560"/>
      <c r="Z193" s="1560"/>
      <c r="AA193" s="1560"/>
      <c r="AB193" s="1560"/>
      <c r="AC193" s="1560"/>
      <c r="AD193" s="1560"/>
      <c r="AE193" s="1560"/>
      <c r="AF193" s="1560"/>
      <c r="AG193" s="1560"/>
      <c r="AH193" s="1560"/>
      <c r="AI193" s="1560"/>
      <c r="AJ193" s="1560"/>
      <c r="AK193" s="1560"/>
      <c r="AL193" s="1560"/>
      <c r="AM193" s="241"/>
    </row>
    <row r="194" spans="1:39" ht="15" customHeight="1">
      <c r="A194" s="1560"/>
      <c r="B194" s="1560"/>
      <c r="C194" s="1560"/>
      <c r="D194" s="1560"/>
      <c r="E194" s="1560"/>
      <c r="F194" s="1560"/>
      <c r="G194" s="1560"/>
      <c r="H194" s="1560"/>
      <c r="I194" s="1560"/>
      <c r="J194" s="1560"/>
      <c r="K194" s="1560"/>
      <c r="L194" s="1560"/>
      <c r="M194" s="1560"/>
      <c r="N194" s="1560"/>
      <c r="O194" s="1560"/>
      <c r="P194" s="1560"/>
      <c r="Q194" s="1560"/>
      <c r="R194" s="1560"/>
      <c r="S194" s="1560"/>
      <c r="T194" s="1560"/>
      <c r="U194" s="1560"/>
      <c r="V194" s="1560"/>
      <c r="W194" s="1560"/>
      <c r="X194" s="1560"/>
      <c r="Y194" s="1560"/>
      <c r="Z194" s="1560"/>
      <c r="AA194" s="1560"/>
      <c r="AB194" s="1560"/>
      <c r="AC194" s="1560"/>
      <c r="AD194" s="1560"/>
      <c r="AE194" s="1560"/>
      <c r="AF194" s="1560"/>
      <c r="AG194" s="1560"/>
      <c r="AH194" s="1560"/>
      <c r="AI194" s="1560"/>
      <c r="AJ194" s="1560"/>
      <c r="AK194" s="1560"/>
      <c r="AL194" s="1560"/>
      <c r="AM194" s="241"/>
    </row>
    <row r="195" spans="1:39" ht="15" customHeight="1">
      <c r="A195" s="1560"/>
      <c r="B195" s="1560"/>
      <c r="C195" s="1560"/>
      <c r="D195" s="1560"/>
      <c r="E195" s="1560"/>
      <c r="F195" s="1560"/>
      <c r="G195" s="1560"/>
      <c r="H195" s="1560"/>
      <c r="I195" s="1560"/>
      <c r="J195" s="1560"/>
      <c r="K195" s="1560"/>
      <c r="L195" s="1560"/>
      <c r="M195" s="1560"/>
      <c r="N195" s="1560"/>
      <c r="O195" s="1560"/>
      <c r="P195" s="1560"/>
      <c r="Q195" s="1560"/>
      <c r="R195" s="1560"/>
      <c r="S195" s="1560"/>
      <c r="T195" s="1560"/>
      <c r="U195" s="1560"/>
      <c r="V195" s="1560"/>
      <c r="W195" s="1560"/>
      <c r="X195" s="1560"/>
      <c r="Y195" s="1560"/>
      <c r="Z195" s="1560"/>
      <c r="AA195" s="1560"/>
      <c r="AB195" s="1560"/>
      <c r="AC195" s="1560"/>
      <c r="AD195" s="1560"/>
      <c r="AE195" s="1560"/>
      <c r="AF195" s="1560"/>
      <c r="AG195" s="1560"/>
      <c r="AH195" s="1560"/>
      <c r="AI195" s="1560"/>
      <c r="AJ195" s="1560"/>
      <c r="AK195" s="1560"/>
      <c r="AL195" s="1560"/>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568" customWidth="1"/>
    <col min="81" max="99" width="3.125" style="568" customWidth="1"/>
    <col min="100" max="256" width="3.125" style="568"/>
    <col min="257" max="336" width="2.625" style="568" customWidth="1"/>
    <col min="337" max="512" width="3.125" style="568"/>
    <col min="513" max="592" width="2.625" style="568" customWidth="1"/>
    <col min="593" max="768" width="3.125" style="568"/>
    <col min="769" max="848" width="2.625" style="568" customWidth="1"/>
    <col min="849" max="1024" width="3.125" style="568"/>
    <col min="1025" max="1104" width="2.625" style="568" customWidth="1"/>
    <col min="1105" max="1280" width="3.125" style="568"/>
    <col min="1281" max="1360" width="2.625" style="568" customWidth="1"/>
    <col min="1361" max="1536" width="3.125" style="568"/>
    <col min="1537" max="1616" width="2.625" style="568" customWidth="1"/>
    <col min="1617" max="1792" width="3.125" style="568"/>
    <col min="1793" max="1872" width="2.625" style="568" customWidth="1"/>
    <col min="1873" max="2048" width="3.125" style="568"/>
    <col min="2049" max="2128" width="2.625" style="568" customWidth="1"/>
    <col min="2129" max="2304" width="3.125" style="568"/>
    <col min="2305" max="2384" width="2.625" style="568" customWidth="1"/>
    <col min="2385" max="2560" width="3.125" style="568"/>
    <col min="2561" max="2640" width="2.625" style="568" customWidth="1"/>
    <col min="2641" max="2816" width="3.125" style="568"/>
    <col min="2817" max="2896" width="2.625" style="568" customWidth="1"/>
    <col min="2897" max="3072" width="3.125" style="568"/>
    <col min="3073" max="3152" width="2.625" style="568" customWidth="1"/>
    <col min="3153" max="3328" width="3.125" style="568"/>
    <col min="3329" max="3408" width="2.625" style="568" customWidth="1"/>
    <col min="3409" max="3584" width="3.125" style="568"/>
    <col min="3585" max="3664" width="2.625" style="568" customWidth="1"/>
    <col min="3665" max="3840" width="3.125" style="568"/>
    <col min="3841" max="3920" width="2.625" style="568" customWidth="1"/>
    <col min="3921" max="4096" width="3.125" style="568"/>
    <col min="4097" max="4176" width="2.625" style="568" customWidth="1"/>
    <col min="4177" max="4352" width="3.125" style="568"/>
    <col min="4353" max="4432" width="2.625" style="568" customWidth="1"/>
    <col min="4433" max="4608" width="3.125" style="568"/>
    <col min="4609" max="4688" width="2.625" style="568" customWidth="1"/>
    <col min="4689" max="4864" width="3.125" style="568"/>
    <col min="4865" max="4944" width="2.625" style="568" customWidth="1"/>
    <col min="4945" max="5120" width="3.125" style="568"/>
    <col min="5121" max="5200" width="2.625" style="568" customWidth="1"/>
    <col min="5201" max="5376" width="3.125" style="568"/>
    <col min="5377" max="5456" width="2.625" style="568" customWidth="1"/>
    <col min="5457" max="5632" width="3.125" style="568"/>
    <col min="5633" max="5712" width="2.625" style="568" customWidth="1"/>
    <col min="5713" max="5888" width="3.125" style="568"/>
    <col min="5889" max="5968" width="2.625" style="568" customWidth="1"/>
    <col min="5969" max="6144" width="3.125" style="568"/>
    <col min="6145" max="6224" width="2.625" style="568" customWidth="1"/>
    <col min="6225" max="6400" width="3.125" style="568"/>
    <col min="6401" max="6480" width="2.625" style="568" customWidth="1"/>
    <col min="6481" max="6656" width="3.125" style="568"/>
    <col min="6657" max="6736" width="2.625" style="568" customWidth="1"/>
    <col min="6737" max="6912" width="3.125" style="568"/>
    <col min="6913" max="6992" width="2.625" style="568" customWidth="1"/>
    <col min="6993" max="7168" width="3.125" style="568"/>
    <col min="7169" max="7248" width="2.625" style="568" customWidth="1"/>
    <col min="7249" max="7424" width="3.125" style="568"/>
    <col min="7425" max="7504" width="2.625" style="568" customWidth="1"/>
    <col min="7505" max="7680" width="3.125" style="568"/>
    <col min="7681" max="7760" width="2.625" style="568" customWidth="1"/>
    <col min="7761" max="7936" width="3.125" style="568"/>
    <col min="7937" max="8016" width="2.625" style="568" customWidth="1"/>
    <col min="8017" max="8192" width="3.125" style="568"/>
    <col min="8193" max="8272" width="2.625" style="568" customWidth="1"/>
    <col min="8273" max="8448" width="3.125" style="568"/>
    <col min="8449" max="8528" width="2.625" style="568" customWidth="1"/>
    <col min="8529" max="8704" width="3.125" style="568"/>
    <col min="8705" max="8784" width="2.625" style="568" customWidth="1"/>
    <col min="8785" max="8960" width="3.125" style="568"/>
    <col min="8961" max="9040" width="2.625" style="568" customWidth="1"/>
    <col min="9041" max="9216" width="3.125" style="568"/>
    <col min="9217" max="9296" width="2.625" style="568" customWidth="1"/>
    <col min="9297" max="9472" width="3.125" style="568"/>
    <col min="9473" max="9552" width="2.625" style="568" customWidth="1"/>
    <col min="9553" max="9728" width="3.125" style="568"/>
    <col min="9729" max="9808" width="2.625" style="568" customWidth="1"/>
    <col min="9809" max="9984" width="3.125" style="568"/>
    <col min="9985" max="10064" width="2.625" style="568" customWidth="1"/>
    <col min="10065" max="10240" width="3.125" style="568"/>
    <col min="10241" max="10320" width="2.625" style="568" customWidth="1"/>
    <col min="10321" max="10496" width="3.125" style="568"/>
    <col min="10497" max="10576" width="2.625" style="568" customWidth="1"/>
    <col min="10577" max="10752" width="3.125" style="568"/>
    <col min="10753" max="10832" width="2.625" style="568" customWidth="1"/>
    <col min="10833" max="11008" width="3.125" style="568"/>
    <col min="11009" max="11088" width="2.625" style="568" customWidth="1"/>
    <col min="11089" max="11264" width="3.125" style="568"/>
    <col min="11265" max="11344" width="2.625" style="568" customWidth="1"/>
    <col min="11345" max="11520" width="3.125" style="568"/>
    <col min="11521" max="11600" width="2.625" style="568" customWidth="1"/>
    <col min="11601" max="11776" width="3.125" style="568"/>
    <col min="11777" max="11856" width="2.625" style="568" customWidth="1"/>
    <col min="11857" max="12032" width="3.125" style="568"/>
    <col min="12033" max="12112" width="2.625" style="568" customWidth="1"/>
    <col min="12113" max="12288" width="3.125" style="568"/>
    <col min="12289" max="12368" width="2.625" style="568" customWidth="1"/>
    <col min="12369" max="12544" width="3.125" style="568"/>
    <col min="12545" max="12624" width="2.625" style="568" customWidth="1"/>
    <col min="12625" max="12800" width="3.125" style="568"/>
    <col min="12801" max="12880" width="2.625" style="568" customWidth="1"/>
    <col min="12881" max="13056" width="3.125" style="568"/>
    <col min="13057" max="13136" width="2.625" style="568" customWidth="1"/>
    <col min="13137" max="13312" width="3.125" style="568"/>
    <col min="13313" max="13392" width="2.625" style="568" customWidth="1"/>
    <col min="13393" max="13568" width="3.125" style="568"/>
    <col min="13569" max="13648" width="2.625" style="568" customWidth="1"/>
    <col min="13649" max="13824" width="3.125" style="568"/>
    <col min="13825" max="13904" width="2.625" style="568" customWidth="1"/>
    <col min="13905" max="14080" width="3.125" style="568"/>
    <col min="14081" max="14160" width="2.625" style="568" customWidth="1"/>
    <col min="14161" max="14336" width="3.125" style="568"/>
    <col min="14337" max="14416" width="2.625" style="568" customWidth="1"/>
    <col min="14417" max="14592" width="3.125" style="568"/>
    <col min="14593" max="14672" width="2.625" style="568" customWidth="1"/>
    <col min="14673" max="14848" width="3.125" style="568"/>
    <col min="14849" max="14928" width="2.625" style="568" customWidth="1"/>
    <col min="14929" max="15104" width="3.125" style="568"/>
    <col min="15105" max="15184" width="2.625" style="568" customWidth="1"/>
    <col min="15185" max="15360" width="3.125" style="568"/>
    <col min="15361" max="15440" width="2.625" style="568" customWidth="1"/>
    <col min="15441" max="15616" width="3.125" style="568"/>
    <col min="15617" max="15696" width="2.625" style="568" customWidth="1"/>
    <col min="15697" max="15872" width="3.125" style="568"/>
    <col min="15873" max="15952" width="2.625" style="568" customWidth="1"/>
    <col min="15953" max="16128" width="3.125" style="568"/>
    <col min="16129" max="16208" width="2.625" style="568" customWidth="1"/>
    <col min="16209" max="16384" width="3.125" style="568"/>
  </cols>
  <sheetData>
    <row r="1" spans="1:31" ht="16.5" customHeight="1">
      <c r="A1" s="565" t="s">
        <v>3309</v>
      </c>
      <c r="B1" s="565"/>
      <c r="C1" s="565"/>
      <c r="D1" s="565"/>
      <c r="E1" s="565"/>
      <c r="F1" s="565"/>
      <c r="G1" s="565"/>
      <c r="H1" s="565"/>
      <c r="I1" s="565"/>
      <c r="J1" s="565"/>
      <c r="K1" s="565"/>
      <c r="L1" s="565"/>
      <c r="M1" s="565"/>
      <c r="N1" s="565"/>
      <c r="O1" s="565"/>
      <c r="P1" s="566"/>
      <c r="Q1" s="566"/>
      <c r="R1" s="566"/>
      <c r="S1" s="566"/>
      <c r="T1" s="566"/>
      <c r="U1" s="566"/>
      <c r="V1" s="566"/>
      <c r="W1" s="566"/>
      <c r="X1" s="566"/>
      <c r="Y1" s="566"/>
      <c r="Z1" s="566"/>
      <c r="AA1" s="566"/>
      <c r="AB1" s="566"/>
      <c r="AC1" s="566"/>
      <c r="AD1" s="566"/>
      <c r="AE1" s="567"/>
    </row>
    <row r="2" spans="1:31" ht="16.5" customHeight="1">
      <c r="A2" s="565"/>
      <c r="B2" s="565"/>
      <c r="C2" s="565"/>
      <c r="D2" s="565"/>
      <c r="E2" s="565"/>
      <c r="F2" s="565"/>
      <c r="G2" s="565"/>
      <c r="H2" s="565"/>
      <c r="I2" s="565"/>
      <c r="J2" s="565"/>
      <c r="K2" s="565"/>
      <c r="L2" s="565"/>
      <c r="M2" s="565"/>
      <c r="N2" s="565"/>
      <c r="O2" s="565"/>
      <c r="P2" s="566"/>
      <c r="Q2" s="566"/>
      <c r="R2" s="566"/>
      <c r="S2" s="566"/>
      <c r="T2" s="566"/>
      <c r="U2" s="566"/>
      <c r="V2" s="566"/>
      <c r="W2" s="566"/>
      <c r="X2" s="566"/>
      <c r="Y2" s="566"/>
      <c r="Z2" s="566"/>
      <c r="AA2" s="566"/>
      <c r="AB2" s="566"/>
      <c r="AC2" s="566"/>
      <c r="AD2" s="566"/>
      <c r="AE2" s="567"/>
    </row>
    <row r="3" spans="1:31" ht="16.5" customHeight="1">
      <c r="A3" s="565"/>
      <c r="B3" s="565"/>
      <c r="C3" s="565"/>
      <c r="D3" s="565"/>
      <c r="E3" s="565"/>
      <c r="F3" s="565"/>
      <c r="G3" s="565"/>
      <c r="H3" s="565"/>
      <c r="I3" s="565"/>
      <c r="J3" s="565"/>
      <c r="K3" s="565"/>
      <c r="L3" s="565"/>
      <c r="M3" s="565"/>
      <c r="N3" s="565"/>
      <c r="O3" s="565"/>
      <c r="P3" s="566"/>
      <c r="Q3" s="566"/>
      <c r="R3" s="566"/>
      <c r="S3" s="566"/>
      <c r="T3" s="566"/>
      <c r="U3" s="566"/>
      <c r="V3" s="566"/>
      <c r="W3" s="566"/>
      <c r="X3" s="566"/>
      <c r="Y3" s="566"/>
      <c r="Z3" s="566"/>
      <c r="AA3" s="566"/>
      <c r="AB3" s="566"/>
      <c r="AC3" s="566"/>
      <c r="AD3" s="566"/>
      <c r="AE3" s="567"/>
    </row>
    <row r="4" spans="1:31" ht="16.5" customHeight="1">
      <c r="A4" s="569"/>
      <c r="B4" s="569"/>
      <c r="C4" s="569"/>
      <c r="D4" s="569"/>
      <c r="E4" s="569"/>
      <c r="F4" s="569"/>
      <c r="G4" s="569"/>
      <c r="H4" s="570"/>
      <c r="I4" s="570"/>
      <c r="J4" s="571"/>
      <c r="K4" s="571"/>
      <c r="L4" s="571"/>
      <c r="M4" s="566"/>
      <c r="N4" s="566"/>
      <c r="O4" s="566"/>
      <c r="P4" s="566"/>
      <c r="Q4" s="566"/>
      <c r="R4" s="566"/>
      <c r="S4" s="566"/>
      <c r="T4" s="566"/>
      <c r="U4" s="566"/>
      <c r="V4" s="566"/>
      <c r="W4" s="566"/>
      <c r="X4" s="566"/>
      <c r="Y4" s="566"/>
      <c r="Z4" s="566"/>
      <c r="AA4" s="566"/>
      <c r="AB4" s="566"/>
      <c r="AC4" s="566"/>
      <c r="AD4" s="566"/>
      <c r="AE4" s="567"/>
    </row>
    <row r="5" spans="1:31" ht="16.5" customHeight="1">
      <c r="A5" s="1612" t="s">
        <v>3310</v>
      </c>
      <c r="B5" s="1612"/>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row>
    <row r="6" spans="1:31" ht="16.5" customHeight="1">
      <c r="A6" s="1612"/>
      <c r="B6" s="1612"/>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row>
    <row r="7" spans="1:31" ht="18.75">
      <c r="A7" s="1613" t="s">
        <v>3311</v>
      </c>
      <c r="B7" s="1613"/>
      <c r="C7" s="1613"/>
      <c r="D7" s="1613"/>
      <c r="E7" s="1613"/>
      <c r="F7" s="1613"/>
      <c r="G7" s="1613"/>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row>
    <row r="8" spans="1:31" ht="16.5" customHeight="1">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row>
    <row r="9" spans="1:31" ht="16.5" customHeight="1">
      <c r="A9" s="1614" t="s">
        <v>3312</v>
      </c>
      <c r="B9" s="1614"/>
      <c r="C9" s="1614"/>
      <c r="D9" s="1614"/>
      <c r="E9" s="1614"/>
      <c r="F9" s="1614"/>
      <c r="G9" s="1614"/>
      <c r="H9" s="1614"/>
      <c r="I9" s="1614"/>
      <c r="J9" s="1614"/>
      <c r="K9" s="1614"/>
      <c r="L9" s="1614"/>
      <c r="M9" s="1614"/>
      <c r="N9" s="1614"/>
      <c r="O9" s="1614"/>
      <c r="P9" s="1614"/>
      <c r="Q9" s="1614"/>
      <c r="R9" s="1614"/>
      <c r="S9" s="1614"/>
      <c r="T9" s="1614"/>
      <c r="U9" s="1614"/>
      <c r="V9" s="1614"/>
      <c r="W9" s="1614"/>
      <c r="X9" s="1614"/>
      <c r="Y9" s="1614"/>
      <c r="Z9" s="1614"/>
      <c r="AA9" s="1614"/>
      <c r="AB9" s="1614"/>
      <c r="AC9" s="1614"/>
      <c r="AD9" s="1614"/>
      <c r="AE9" s="1614"/>
    </row>
    <row r="10" spans="1:31" ht="16.5" customHeight="1">
      <c r="A10" s="1614"/>
      <c r="B10" s="1614"/>
      <c r="C10" s="1614"/>
      <c r="D10" s="1614"/>
      <c r="E10" s="1614"/>
      <c r="F10" s="1614"/>
      <c r="G10" s="1614"/>
      <c r="H10" s="1614"/>
      <c r="I10" s="1614"/>
      <c r="J10" s="1614"/>
      <c r="K10" s="1614"/>
      <c r="L10" s="1614"/>
      <c r="M10" s="1614"/>
      <c r="N10" s="1614"/>
      <c r="O10" s="1614"/>
      <c r="P10" s="1614"/>
      <c r="Q10" s="1614"/>
      <c r="R10" s="1614"/>
      <c r="S10" s="1614"/>
      <c r="T10" s="1614"/>
      <c r="U10" s="1614"/>
      <c r="V10" s="1614"/>
      <c r="W10" s="1614"/>
      <c r="X10" s="1614"/>
      <c r="Y10" s="1614"/>
      <c r="Z10" s="1614"/>
      <c r="AA10" s="1614"/>
      <c r="AB10" s="1614"/>
      <c r="AC10" s="1614"/>
      <c r="AD10" s="1614"/>
      <c r="AE10" s="1614"/>
    </row>
    <row r="11" spans="1:31" ht="16.5" customHeight="1">
      <c r="A11" s="1614"/>
      <c r="B11" s="1614"/>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row>
    <row r="12" spans="1:31" ht="16.5" customHeight="1">
      <c r="A12" s="1614"/>
      <c r="B12" s="1614"/>
      <c r="C12" s="1614"/>
      <c r="D12" s="1614"/>
      <c r="E12" s="1614"/>
      <c r="F12" s="1614"/>
      <c r="G12" s="1614"/>
      <c r="H12" s="1614"/>
      <c r="I12" s="1614"/>
      <c r="J12" s="1614"/>
      <c r="K12" s="1614"/>
      <c r="L12" s="1614"/>
      <c r="M12" s="1614"/>
      <c r="N12" s="1614"/>
      <c r="O12" s="1614"/>
      <c r="P12" s="1614"/>
      <c r="Q12" s="1614"/>
      <c r="R12" s="1614"/>
      <c r="S12" s="1614"/>
      <c r="T12" s="1614"/>
      <c r="U12" s="1614"/>
      <c r="V12" s="1614"/>
      <c r="W12" s="1614"/>
      <c r="X12" s="1614"/>
      <c r="Y12" s="1614"/>
      <c r="Z12" s="1614"/>
      <c r="AA12" s="1614"/>
      <c r="AB12" s="1614"/>
      <c r="AC12" s="1614"/>
      <c r="AD12" s="1614"/>
      <c r="AE12" s="1614"/>
    </row>
    <row r="13" spans="1:31" ht="16.5" customHeight="1">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row>
    <row r="14" spans="1:31" ht="16.5" customHeight="1">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row>
    <row r="15" spans="1:31" ht="16.5" customHeight="1">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row>
    <row r="16" spans="1:31" ht="16.5" customHeight="1">
      <c r="A16" s="571"/>
      <c r="B16" s="571"/>
      <c r="C16" s="571"/>
      <c r="D16" s="571"/>
      <c r="E16" s="571"/>
      <c r="F16" s="571"/>
      <c r="G16" s="571"/>
      <c r="H16" s="571"/>
      <c r="I16" s="571"/>
      <c r="J16" s="571"/>
      <c r="K16" s="571"/>
      <c r="L16" s="571"/>
      <c r="M16" s="566"/>
      <c r="N16" s="566"/>
      <c r="O16" s="566"/>
      <c r="P16" s="566"/>
      <c r="Q16" s="566"/>
      <c r="R16" s="566"/>
      <c r="S16" s="566"/>
      <c r="T16" s="566"/>
      <c r="U16" s="566"/>
      <c r="V16" s="566"/>
      <c r="W16" s="566"/>
      <c r="X16" s="566"/>
      <c r="Y16" s="566"/>
      <c r="Z16" s="566"/>
      <c r="AA16" s="566"/>
      <c r="AB16" s="566"/>
      <c r="AC16" s="566"/>
      <c r="AD16" s="566"/>
      <c r="AE16" s="566"/>
    </row>
    <row r="17" spans="1:54" ht="16.5" customHeight="1">
      <c r="A17" s="1615" t="s">
        <v>3313</v>
      </c>
      <c r="B17" s="1615"/>
      <c r="C17" s="1615"/>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5"/>
      <c r="Z17" s="1615"/>
      <c r="AA17" s="1615"/>
      <c r="AB17" s="1615"/>
      <c r="AC17" s="1615"/>
      <c r="AD17" s="1615"/>
      <c r="AE17" s="1615"/>
    </row>
    <row r="18" spans="1:54" ht="16.5" customHeight="1">
      <c r="A18" s="571"/>
      <c r="B18" s="571"/>
      <c r="C18" s="571"/>
      <c r="D18" s="571"/>
      <c r="E18" s="571"/>
      <c r="F18" s="571"/>
      <c r="G18" s="571"/>
      <c r="H18" s="571"/>
      <c r="I18" s="571"/>
      <c r="J18" s="571"/>
      <c r="K18" s="571"/>
      <c r="L18" s="571"/>
      <c r="M18" s="566"/>
      <c r="N18" s="566"/>
      <c r="O18" s="566"/>
      <c r="P18" s="574"/>
      <c r="Q18" s="574"/>
      <c r="R18" s="574"/>
      <c r="S18" s="574"/>
      <c r="T18" s="574"/>
      <c r="U18" s="574"/>
      <c r="V18" s="574"/>
      <c r="W18" s="574"/>
      <c r="X18" s="574"/>
      <c r="Y18" s="574"/>
      <c r="Z18" s="574"/>
      <c r="AA18" s="574"/>
      <c r="AB18" s="574"/>
      <c r="AC18" s="574"/>
      <c r="AD18" s="566"/>
      <c r="AE18" s="566"/>
    </row>
    <row r="19" spans="1:54" ht="16.5" customHeight="1">
      <c r="A19" s="566"/>
      <c r="B19" s="566"/>
      <c r="C19" s="566"/>
      <c r="D19" s="566"/>
      <c r="E19" s="566"/>
      <c r="F19" s="566"/>
      <c r="G19" s="566"/>
      <c r="H19" s="566"/>
      <c r="I19" s="566"/>
      <c r="J19" s="566"/>
      <c r="K19" s="566"/>
      <c r="L19" s="566"/>
      <c r="M19" s="566"/>
      <c r="N19" s="566"/>
      <c r="O19" s="566"/>
      <c r="P19" s="574"/>
      <c r="Q19" s="574"/>
      <c r="R19" s="574"/>
      <c r="S19" s="574"/>
      <c r="T19" s="574"/>
      <c r="U19" s="574"/>
      <c r="V19" s="574"/>
      <c r="W19" s="574"/>
      <c r="X19" s="574"/>
      <c r="Y19" s="574"/>
      <c r="Z19" s="574"/>
      <c r="AA19" s="574"/>
      <c r="AB19" s="574"/>
      <c r="AC19" s="574"/>
      <c r="AD19" s="575"/>
      <c r="AE19" s="566"/>
    </row>
    <row r="20" spans="1:54" ht="16.5" customHeight="1">
      <c r="A20" s="1616" t="s">
        <v>3314</v>
      </c>
      <c r="B20" s="1596"/>
      <c r="C20" s="1596"/>
      <c r="D20" s="1596"/>
      <c r="E20" s="1596"/>
      <c r="F20" s="1596"/>
      <c r="G20" s="1596"/>
      <c r="H20" s="576"/>
      <c r="I20" s="577"/>
      <c r="J20" s="577"/>
      <c r="K20" s="577"/>
      <c r="L20" s="577"/>
      <c r="M20" s="577"/>
      <c r="N20" s="577"/>
      <c r="O20" s="577"/>
      <c r="P20" s="578"/>
      <c r="Q20" s="578"/>
      <c r="R20" s="578"/>
      <c r="S20" s="578"/>
      <c r="T20" s="578"/>
      <c r="U20" s="578"/>
      <c r="V20" s="578"/>
      <c r="W20" s="578"/>
      <c r="X20" s="578"/>
      <c r="Y20" s="578"/>
      <c r="Z20" s="578"/>
      <c r="AA20" s="578"/>
      <c r="AB20" s="578"/>
      <c r="AC20" s="578"/>
      <c r="AD20" s="579"/>
      <c r="AE20" s="580"/>
    </row>
    <row r="21" spans="1:54" ht="16.5" customHeight="1">
      <c r="A21" s="1617"/>
      <c r="B21" s="1591"/>
      <c r="C21" s="1591"/>
      <c r="D21" s="1591"/>
      <c r="E21" s="1591"/>
      <c r="F21" s="1591"/>
      <c r="G21" s="1591"/>
      <c r="H21" s="581"/>
      <c r="I21" s="582" t="s">
        <v>2820</v>
      </c>
      <c r="J21" s="566" t="s">
        <v>3315</v>
      </c>
      <c r="K21" s="566"/>
      <c r="L21" s="566"/>
      <c r="M21" s="566"/>
      <c r="N21" s="566"/>
      <c r="O21" s="566"/>
      <c r="P21" s="574"/>
      <c r="Q21" s="574"/>
      <c r="R21" s="574"/>
      <c r="S21" s="574"/>
      <c r="T21" s="574"/>
      <c r="U21" s="582" t="s">
        <v>2820</v>
      </c>
      <c r="V21" s="583" t="s">
        <v>3316</v>
      </c>
      <c r="W21" s="574"/>
      <c r="X21" s="574"/>
      <c r="Y21" s="574"/>
      <c r="Z21" s="574"/>
      <c r="AA21" s="574"/>
      <c r="AB21" s="574"/>
      <c r="AC21" s="574"/>
      <c r="AD21" s="575"/>
      <c r="AE21" s="584"/>
      <c r="BB21" s="582"/>
    </row>
    <row r="22" spans="1:54" ht="16.5" customHeight="1">
      <c r="A22" s="1617"/>
      <c r="B22" s="1591"/>
      <c r="C22" s="1591"/>
      <c r="D22" s="1591"/>
      <c r="E22" s="1591"/>
      <c r="F22" s="1591"/>
      <c r="G22" s="1591"/>
      <c r="H22" s="581"/>
      <c r="I22" s="566"/>
      <c r="J22" s="566"/>
      <c r="K22" s="566"/>
      <c r="L22" s="566"/>
      <c r="M22" s="566"/>
      <c r="N22" s="566"/>
      <c r="O22" s="566"/>
      <c r="P22" s="574"/>
      <c r="Q22" s="574"/>
      <c r="R22" s="574"/>
      <c r="S22" s="574"/>
      <c r="T22" s="574"/>
      <c r="U22" s="574"/>
      <c r="V22" s="574"/>
      <c r="W22" s="574"/>
      <c r="X22" s="574"/>
      <c r="Y22" s="574"/>
      <c r="Z22" s="574"/>
      <c r="AA22" s="574"/>
      <c r="AB22" s="574"/>
      <c r="AC22" s="574"/>
      <c r="AD22" s="575"/>
      <c r="AE22" s="584"/>
    </row>
    <row r="23" spans="1:54" ht="16.5" customHeight="1">
      <c r="A23" s="1617"/>
      <c r="B23" s="1591"/>
      <c r="C23" s="1591"/>
      <c r="D23" s="1591"/>
      <c r="E23" s="1591"/>
      <c r="F23" s="1591"/>
      <c r="G23" s="1591"/>
      <c r="H23" s="581"/>
      <c r="I23" s="582" t="s">
        <v>2820</v>
      </c>
      <c r="J23" s="566" t="s">
        <v>3317</v>
      </c>
      <c r="K23" s="566"/>
      <c r="L23" s="566"/>
      <c r="M23" s="566"/>
      <c r="N23" s="566"/>
      <c r="O23" s="566"/>
      <c r="P23" s="574"/>
      <c r="Q23" s="574"/>
      <c r="R23" s="574"/>
      <c r="S23" s="574"/>
      <c r="T23" s="574"/>
      <c r="U23" s="582" t="s">
        <v>2820</v>
      </c>
      <c r="V23" s="583" t="s">
        <v>3318</v>
      </c>
      <c r="W23" s="583"/>
      <c r="X23" s="574"/>
      <c r="Y23" s="574"/>
      <c r="Z23" s="574"/>
      <c r="AA23" s="574"/>
      <c r="AB23" s="574"/>
      <c r="AC23" s="574"/>
      <c r="AD23" s="575"/>
      <c r="AE23" s="584"/>
    </row>
    <row r="24" spans="1:54" ht="16.5" customHeight="1">
      <c r="A24" s="1617"/>
      <c r="B24" s="1591"/>
      <c r="C24" s="1591"/>
      <c r="D24" s="1591"/>
      <c r="E24" s="1591"/>
      <c r="F24" s="1591"/>
      <c r="G24" s="1591"/>
      <c r="H24" s="581"/>
      <c r="I24" s="566"/>
      <c r="J24" s="566"/>
      <c r="K24" s="566"/>
      <c r="L24" s="566"/>
      <c r="M24" s="566"/>
      <c r="N24" s="566"/>
      <c r="O24" s="566"/>
      <c r="P24" s="574"/>
      <c r="Q24" s="574"/>
      <c r="R24" s="574"/>
      <c r="S24" s="574"/>
      <c r="T24" s="574"/>
      <c r="U24" s="574"/>
      <c r="V24" s="574"/>
      <c r="W24" s="574"/>
      <c r="X24" s="574"/>
      <c r="Y24" s="574"/>
      <c r="Z24" s="574"/>
      <c r="AA24" s="574"/>
      <c r="AB24" s="574"/>
      <c r="AC24" s="574"/>
      <c r="AD24" s="575"/>
      <c r="AE24" s="584"/>
    </row>
    <row r="25" spans="1:54" ht="16.5" customHeight="1">
      <c r="A25" s="1607"/>
      <c r="B25" s="1591"/>
      <c r="C25" s="1591"/>
      <c r="D25" s="1591"/>
      <c r="E25" s="1591"/>
      <c r="F25" s="1591"/>
      <c r="G25" s="1591"/>
      <c r="H25" s="581"/>
      <c r="I25" s="582" t="s">
        <v>2820</v>
      </c>
      <c r="J25" s="566" t="s">
        <v>3319</v>
      </c>
      <c r="K25" s="566"/>
      <c r="L25" s="566"/>
      <c r="M25" s="566"/>
      <c r="N25" s="566"/>
      <c r="O25" s="566"/>
      <c r="P25" s="574"/>
      <c r="Q25" s="574"/>
      <c r="R25" s="574"/>
      <c r="S25" s="574"/>
      <c r="T25" s="574"/>
      <c r="U25" s="582" t="s">
        <v>2820</v>
      </c>
      <c r="V25" s="583" t="s">
        <v>3320</v>
      </c>
      <c r="W25" s="574"/>
      <c r="X25" s="574"/>
      <c r="Y25" s="574"/>
      <c r="Z25" s="574"/>
      <c r="AA25" s="574"/>
      <c r="AB25" s="574"/>
      <c r="AC25" s="574"/>
      <c r="AD25" s="575"/>
      <c r="AE25" s="584"/>
    </row>
    <row r="26" spans="1:54" ht="16.5" customHeight="1">
      <c r="A26" s="1598"/>
      <c r="B26" s="1599"/>
      <c r="C26" s="1599"/>
      <c r="D26" s="1599"/>
      <c r="E26" s="1599"/>
      <c r="F26" s="1599"/>
      <c r="G26" s="1599"/>
      <c r="H26" s="586"/>
      <c r="I26" s="587"/>
      <c r="J26" s="587"/>
      <c r="K26" s="587"/>
      <c r="L26" s="585"/>
      <c r="M26" s="587"/>
      <c r="N26" s="587"/>
      <c r="O26" s="587"/>
      <c r="P26" s="587"/>
      <c r="Q26" s="587"/>
      <c r="R26" s="587"/>
      <c r="S26" s="587"/>
      <c r="T26" s="587"/>
      <c r="U26" s="587"/>
      <c r="V26" s="587"/>
      <c r="W26" s="587"/>
      <c r="X26" s="587"/>
      <c r="Y26" s="587"/>
      <c r="Z26" s="587"/>
      <c r="AA26" s="587"/>
      <c r="AB26" s="587"/>
      <c r="AC26" s="587"/>
      <c r="AD26" s="587"/>
      <c r="AE26" s="588"/>
    </row>
    <row r="27" spans="1:54" ht="16.5" customHeight="1">
      <c r="A27" s="1595" t="s">
        <v>3321</v>
      </c>
      <c r="B27" s="1596"/>
      <c r="C27" s="1596"/>
      <c r="D27" s="1596"/>
      <c r="E27" s="1596"/>
      <c r="F27" s="1596"/>
      <c r="G27" s="1597"/>
      <c r="H27" s="1611">
        <f>'第二面-3'!A52</f>
        <v>0</v>
      </c>
      <c r="I27" s="1609"/>
      <c r="J27" s="1609"/>
      <c r="K27" s="1609"/>
      <c r="L27" s="1609"/>
      <c r="M27" s="1609"/>
      <c r="N27" s="1609"/>
      <c r="O27" s="1609"/>
      <c r="P27" s="1609"/>
      <c r="Q27" s="1609"/>
      <c r="R27" s="1609"/>
      <c r="S27" s="1609"/>
      <c r="T27" s="1609"/>
      <c r="U27" s="1609"/>
      <c r="V27" s="1609"/>
      <c r="W27" s="1609"/>
      <c r="X27" s="1609"/>
      <c r="Y27" s="1609"/>
      <c r="Z27" s="1609"/>
      <c r="AA27" s="1609"/>
      <c r="AB27" s="1609"/>
      <c r="AC27" s="1609"/>
      <c r="AD27" s="1609"/>
      <c r="AE27" s="1610"/>
    </row>
    <row r="28" spans="1:54" ht="16.5" customHeight="1">
      <c r="A28" s="1598"/>
      <c r="B28" s="1599"/>
      <c r="C28" s="1599"/>
      <c r="D28" s="1599"/>
      <c r="E28" s="1599"/>
      <c r="F28" s="1599"/>
      <c r="G28" s="1600"/>
      <c r="H28" s="1604"/>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6"/>
    </row>
    <row r="29" spans="1:54" ht="16.5" customHeight="1">
      <c r="A29" s="1595" t="s">
        <v>3322</v>
      </c>
      <c r="B29" s="1596"/>
      <c r="C29" s="1596"/>
      <c r="D29" s="1596"/>
      <c r="E29" s="1596"/>
      <c r="F29" s="1596"/>
      <c r="G29" s="1597"/>
      <c r="H29" s="1601">
        <f>第三面!F4</f>
        <v>0</v>
      </c>
      <c r="I29" s="1602"/>
      <c r="J29" s="1602"/>
      <c r="K29" s="1602"/>
      <c r="L29" s="1602"/>
      <c r="M29" s="1602"/>
      <c r="N29" s="1602"/>
      <c r="O29" s="1602"/>
      <c r="P29" s="1602"/>
      <c r="Q29" s="1602"/>
      <c r="R29" s="1602"/>
      <c r="S29" s="1602"/>
      <c r="T29" s="1602"/>
      <c r="U29" s="1602"/>
      <c r="V29" s="1602"/>
      <c r="W29" s="1602"/>
      <c r="X29" s="1602"/>
      <c r="Y29" s="1602"/>
      <c r="Z29" s="1602"/>
      <c r="AA29" s="1602"/>
      <c r="AB29" s="1602"/>
      <c r="AC29" s="1602"/>
      <c r="AD29" s="1602"/>
      <c r="AE29" s="1603"/>
    </row>
    <row r="30" spans="1:54" ht="16.5" customHeight="1">
      <c r="A30" s="1598"/>
      <c r="B30" s="1599"/>
      <c r="C30" s="1599"/>
      <c r="D30" s="1599"/>
      <c r="E30" s="1599"/>
      <c r="F30" s="1599"/>
      <c r="G30" s="1600"/>
      <c r="H30" s="1604"/>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6"/>
    </row>
    <row r="31" spans="1:54" ht="16.5" customHeight="1">
      <c r="A31" s="1607" t="s">
        <v>3323</v>
      </c>
      <c r="B31" s="1591"/>
      <c r="C31" s="1591"/>
      <c r="D31" s="1591"/>
      <c r="E31" s="1591"/>
      <c r="F31" s="1591"/>
      <c r="G31" s="1608"/>
      <c r="H31" s="1595" t="s">
        <v>3324</v>
      </c>
      <c r="I31" s="1596"/>
      <c r="J31" s="1596"/>
      <c r="K31" s="1596"/>
      <c r="L31" s="1597"/>
      <c r="M31" s="1609" t="str">
        <f>第二面!K12</f>
        <v/>
      </c>
      <c r="N31" s="1609"/>
      <c r="O31" s="1609"/>
      <c r="P31" s="1609"/>
      <c r="Q31" s="1609"/>
      <c r="R31" s="1609"/>
      <c r="S31" s="1609"/>
      <c r="T31" s="1609"/>
      <c r="U31" s="1609"/>
      <c r="V31" s="1609"/>
      <c r="W31" s="1609"/>
      <c r="X31" s="1609"/>
      <c r="Y31" s="1609"/>
      <c r="Z31" s="1609"/>
      <c r="AA31" s="1609"/>
      <c r="AB31" s="1609"/>
      <c r="AC31" s="1609"/>
      <c r="AD31" s="1609"/>
      <c r="AE31" s="1610"/>
    </row>
    <row r="32" spans="1:54" ht="16.5" customHeight="1">
      <c r="A32" s="1607"/>
      <c r="B32" s="1591"/>
      <c r="C32" s="1591"/>
      <c r="D32" s="1591"/>
      <c r="E32" s="1591"/>
      <c r="F32" s="1591"/>
      <c r="G32" s="1608"/>
      <c r="H32" s="1607"/>
      <c r="I32" s="1591"/>
      <c r="J32" s="1591"/>
      <c r="K32" s="1591"/>
      <c r="L32" s="1608"/>
      <c r="M32" s="1609"/>
      <c r="N32" s="1609"/>
      <c r="O32" s="1609"/>
      <c r="P32" s="1609"/>
      <c r="Q32" s="1609"/>
      <c r="R32" s="1609"/>
      <c r="S32" s="1609"/>
      <c r="T32" s="1609"/>
      <c r="U32" s="1609"/>
      <c r="V32" s="1609"/>
      <c r="W32" s="1609"/>
      <c r="X32" s="1609"/>
      <c r="Y32" s="1609"/>
      <c r="Z32" s="1609"/>
      <c r="AA32" s="1609"/>
      <c r="AB32" s="1609"/>
      <c r="AC32" s="1609"/>
      <c r="AD32" s="1609"/>
      <c r="AE32" s="1610"/>
    </row>
    <row r="33" spans="1:31" ht="16.5" customHeight="1">
      <c r="A33" s="1607"/>
      <c r="B33" s="1591"/>
      <c r="C33" s="1591"/>
      <c r="D33" s="1591"/>
      <c r="E33" s="1591"/>
      <c r="F33" s="1591"/>
      <c r="G33" s="1608"/>
      <c r="H33" s="1595" t="s">
        <v>3325</v>
      </c>
      <c r="I33" s="1596"/>
      <c r="J33" s="1596"/>
      <c r="K33" s="1596"/>
      <c r="L33" s="1597"/>
      <c r="M33" s="1602" t="str">
        <f>第二面!K14</f>
        <v/>
      </c>
      <c r="N33" s="1602"/>
      <c r="O33" s="1602"/>
      <c r="P33" s="1602"/>
      <c r="Q33" s="1602"/>
      <c r="R33" s="1602"/>
      <c r="S33" s="1602"/>
      <c r="T33" s="1602"/>
      <c r="U33" s="1602"/>
      <c r="V33" s="1602"/>
      <c r="W33" s="1602"/>
      <c r="X33" s="1602"/>
      <c r="Y33" s="1602"/>
      <c r="Z33" s="1602"/>
      <c r="AA33" s="1602"/>
      <c r="AB33" s="1602"/>
      <c r="AC33" s="1602"/>
      <c r="AD33" s="1602"/>
      <c r="AE33" s="1603"/>
    </row>
    <row r="34" spans="1:31" ht="16.5" customHeight="1">
      <c r="A34" s="1607"/>
      <c r="B34" s="1591"/>
      <c r="C34" s="1591"/>
      <c r="D34" s="1591"/>
      <c r="E34" s="1591"/>
      <c r="F34" s="1591"/>
      <c r="G34" s="1608"/>
      <c r="H34" s="1598"/>
      <c r="I34" s="1599"/>
      <c r="J34" s="1599"/>
      <c r="K34" s="1599"/>
      <c r="L34" s="1600"/>
      <c r="M34" s="1605"/>
      <c r="N34" s="1605"/>
      <c r="O34" s="1605"/>
      <c r="P34" s="1605"/>
      <c r="Q34" s="1605"/>
      <c r="R34" s="1605"/>
      <c r="S34" s="1605"/>
      <c r="T34" s="1605"/>
      <c r="U34" s="1605"/>
      <c r="V34" s="1605"/>
      <c r="W34" s="1605"/>
      <c r="X34" s="1605"/>
      <c r="Y34" s="1605"/>
      <c r="Z34" s="1605"/>
      <c r="AA34" s="1605"/>
      <c r="AB34" s="1605"/>
      <c r="AC34" s="1605"/>
      <c r="AD34" s="1605"/>
      <c r="AE34" s="1606"/>
    </row>
    <row r="35" spans="1:31" ht="16.5" customHeight="1">
      <c r="A35" s="1607"/>
      <c r="B35" s="1591"/>
      <c r="C35" s="1591"/>
      <c r="D35" s="1591"/>
      <c r="E35" s="1591"/>
      <c r="F35" s="1591"/>
      <c r="G35" s="1608"/>
      <c r="H35" s="1607" t="s">
        <v>3326</v>
      </c>
      <c r="I35" s="1591"/>
      <c r="J35" s="1591"/>
      <c r="K35" s="1591"/>
      <c r="L35" s="1608"/>
      <c r="M35" s="1609" t="str">
        <f>第二面!K16</f>
        <v/>
      </c>
      <c r="N35" s="1609"/>
      <c r="O35" s="1609"/>
      <c r="P35" s="1609"/>
      <c r="Q35" s="1609"/>
      <c r="R35" s="1609"/>
      <c r="S35" s="1609"/>
      <c r="T35" s="1609"/>
      <c r="U35" s="1609"/>
      <c r="V35" s="1609"/>
      <c r="W35" s="1609"/>
      <c r="X35" s="1609"/>
      <c r="Y35" s="1609"/>
      <c r="Z35" s="1609"/>
      <c r="AA35" s="1609"/>
      <c r="AB35" s="1609"/>
      <c r="AC35" s="1609"/>
      <c r="AD35" s="1609"/>
      <c r="AE35" s="1610"/>
    </row>
    <row r="36" spans="1:31" ht="16.5" customHeight="1">
      <c r="A36" s="1598"/>
      <c r="B36" s="1599"/>
      <c r="C36" s="1599"/>
      <c r="D36" s="1599"/>
      <c r="E36" s="1599"/>
      <c r="F36" s="1599"/>
      <c r="G36" s="1600"/>
      <c r="H36" s="1598"/>
      <c r="I36" s="1599"/>
      <c r="J36" s="1599"/>
      <c r="K36" s="1599"/>
      <c r="L36" s="1600"/>
      <c r="M36" s="1605"/>
      <c r="N36" s="1605"/>
      <c r="O36" s="1605"/>
      <c r="P36" s="1605"/>
      <c r="Q36" s="1605"/>
      <c r="R36" s="1605"/>
      <c r="S36" s="1605"/>
      <c r="T36" s="1605"/>
      <c r="U36" s="1605"/>
      <c r="V36" s="1605"/>
      <c r="W36" s="1605"/>
      <c r="X36" s="1605"/>
      <c r="Y36" s="1605"/>
      <c r="Z36" s="1605"/>
      <c r="AA36" s="1605"/>
      <c r="AB36" s="1605"/>
      <c r="AC36" s="1605"/>
      <c r="AD36" s="1605"/>
      <c r="AE36" s="1606"/>
    </row>
    <row r="37" spans="1:31" ht="16.5" customHeight="1">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row>
    <row r="38" spans="1:31" ht="16.5" customHeight="1">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row>
    <row r="39" spans="1:31" ht="16.5" customHeight="1">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row>
    <row r="40" spans="1:31" ht="16.5" customHeight="1">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row>
    <row r="41" spans="1:31" ht="16.5" customHeight="1">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row>
    <row r="42" spans="1:31" ht="16.5" customHeight="1">
      <c r="A42" s="589"/>
      <c r="B42" s="58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43" spans="1:31" ht="16.5" customHeight="1">
      <c r="A43" s="589"/>
      <c r="B43" s="589"/>
      <c r="C43" s="589"/>
      <c r="D43" s="589"/>
      <c r="E43" s="589"/>
      <c r="F43" s="589"/>
      <c r="G43" s="589"/>
      <c r="H43" s="589"/>
      <c r="I43" s="589"/>
      <c r="J43" s="589"/>
      <c r="K43" s="589"/>
      <c r="L43" s="1591" t="s">
        <v>2709</v>
      </c>
      <c r="M43" s="1591"/>
      <c r="N43" s="1594"/>
      <c r="O43" s="1594"/>
      <c r="P43" s="589" t="s">
        <v>5</v>
      </c>
      <c r="Q43" s="1594"/>
      <c r="R43" s="1594"/>
      <c r="S43" s="589" t="s">
        <v>2710</v>
      </c>
      <c r="T43" s="1594"/>
      <c r="U43" s="1594"/>
      <c r="V43" s="589" t="s">
        <v>3</v>
      </c>
      <c r="W43" s="589"/>
      <c r="X43" s="589"/>
      <c r="Y43" s="589"/>
      <c r="Z43" s="589"/>
      <c r="AA43" s="589"/>
      <c r="AB43" s="589"/>
      <c r="AC43" s="589"/>
      <c r="AD43" s="589"/>
      <c r="AE43" s="589"/>
    </row>
    <row r="44" spans="1:31" ht="16.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row>
    <row r="45" spans="1:31" ht="16.5" customHeight="1">
      <c r="A45" s="566"/>
      <c r="B45" s="566"/>
      <c r="C45" s="566"/>
      <c r="D45" s="566"/>
      <c r="E45" s="566"/>
      <c r="F45" s="566"/>
      <c r="G45" s="566"/>
      <c r="H45" s="566"/>
      <c r="I45" s="566"/>
      <c r="J45" s="566"/>
      <c r="K45" s="566"/>
      <c r="L45" s="566"/>
      <c r="M45" s="1591" t="s">
        <v>3327</v>
      </c>
      <c r="N45" s="1591"/>
      <c r="O45" s="1591"/>
      <c r="P45" s="1592">
        <f>第二面!K7</f>
        <v>0</v>
      </c>
      <c r="Q45" s="1592"/>
      <c r="R45" s="1592"/>
      <c r="S45" s="1592"/>
      <c r="T45" s="1592"/>
      <c r="U45" s="1592"/>
      <c r="V45" s="1592"/>
      <c r="W45" s="1592"/>
      <c r="X45" s="1592"/>
      <c r="Y45" s="1592"/>
      <c r="Z45" s="1592"/>
      <c r="AA45" s="1592"/>
      <c r="AB45" s="1592"/>
      <c r="AC45" s="1592"/>
      <c r="AD45" s="1592"/>
      <c r="AE45" s="1592"/>
    </row>
    <row r="46" spans="1:31" ht="16.5" customHeight="1">
      <c r="A46" s="566"/>
      <c r="B46" s="566"/>
      <c r="C46" s="566"/>
      <c r="D46" s="566"/>
      <c r="E46" s="566"/>
      <c r="F46" s="566"/>
      <c r="G46" s="566"/>
      <c r="H46" s="566"/>
      <c r="I46" s="566"/>
      <c r="J46" s="566"/>
      <c r="K46" s="566"/>
      <c r="L46" s="566"/>
      <c r="M46" s="566"/>
      <c r="N46" s="566"/>
      <c r="O46" s="566"/>
      <c r="P46" s="1592"/>
      <c r="Q46" s="1592"/>
      <c r="R46" s="1592"/>
      <c r="S46" s="1592"/>
      <c r="T46" s="1592"/>
      <c r="U46" s="1592"/>
      <c r="V46" s="1592"/>
      <c r="W46" s="1592"/>
      <c r="X46" s="1592"/>
      <c r="Y46" s="1592"/>
      <c r="Z46" s="1592"/>
      <c r="AA46" s="1592"/>
      <c r="AB46" s="1592"/>
      <c r="AC46" s="1592"/>
      <c r="AD46" s="1592"/>
      <c r="AE46" s="1592"/>
    </row>
    <row r="47" spans="1:31" ht="16.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row>
    <row r="48" spans="1:31" ht="16.5" customHeight="1">
      <c r="A48" s="566"/>
      <c r="B48" s="566"/>
      <c r="C48" s="566"/>
      <c r="D48" s="566"/>
      <c r="E48" s="566"/>
      <c r="F48" s="566"/>
      <c r="G48" s="566"/>
      <c r="H48" s="566"/>
      <c r="I48" s="566"/>
      <c r="J48" s="566"/>
      <c r="K48" s="566"/>
      <c r="L48" s="566"/>
      <c r="M48" s="1591" t="s">
        <v>3328</v>
      </c>
      <c r="N48" s="1591"/>
      <c r="O48" s="1591"/>
      <c r="P48" s="1592" t="str">
        <f>建築主１!B2&amp;CHAR(10)&amp;建築主１!D2</f>
        <v xml:space="preserve">0
</v>
      </c>
      <c r="Q48" s="1592"/>
      <c r="R48" s="1592"/>
      <c r="S48" s="1592"/>
      <c r="T48" s="1592"/>
      <c r="U48" s="1592"/>
      <c r="V48" s="1592"/>
      <c r="W48" s="1592"/>
      <c r="X48" s="1592"/>
      <c r="Y48" s="1592"/>
      <c r="Z48" s="1592"/>
      <c r="AA48" s="1592"/>
      <c r="AB48" s="1592"/>
      <c r="AC48" s="1592"/>
      <c r="AD48" s="1591"/>
      <c r="AE48" s="1591"/>
    </row>
    <row r="49" spans="1:31" ht="16.5" customHeight="1">
      <c r="A49" s="566"/>
      <c r="B49" s="566"/>
      <c r="C49" s="566"/>
      <c r="D49" s="566"/>
      <c r="E49" s="566"/>
      <c r="F49" s="566"/>
      <c r="G49" s="566"/>
      <c r="H49" s="566"/>
      <c r="I49" s="566"/>
      <c r="J49" s="566"/>
      <c r="K49" s="566"/>
      <c r="L49" s="566"/>
      <c r="M49" s="566"/>
      <c r="N49" s="566"/>
      <c r="O49" s="566"/>
      <c r="P49" s="1592"/>
      <c r="Q49" s="1592"/>
      <c r="R49" s="1592"/>
      <c r="S49" s="1592"/>
      <c r="T49" s="1592"/>
      <c r="U49" s="1592"/>
      <c r="V49" s="1592"/>
      <c r="W49" s="1592"/>
      <c r="X49" s="1592"/>
      <c r="Y49" s="1592"/>
      <c r="Z49" s="1592"/>
      <c r="AA49" s="1592"/>
      <c r="AB49" s="1592"/>
      <c r="AC49" s="1592"/>
      <c r="AD49" s="1591"/>
      <c r="AE49" s="1591"/>
    </row>
    <row r="50" spans="1:31" ht="16.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row>
    <row r="53" spans="1:31" ht="16.5" customHeight="1">
      <c r="A53" s="590"/>
      <c r="B53" s="590"/>
      <c r="E53" s="590"/>
      <c r="F53" s="590"/>
      <c r="G53" s="590"/>
      <c r="J53" s="590"/>
      <c r="K53" s="590"/>
      <c r="M53" s="590"/>
      <c r="N53" s="590"/>
      <c r="P53" s="590"/>
      <c r="Q53" s="590"/>
    </row>
    <row r="54" spans="1:31" ht="16.5" customHeight="1">
      <c r="A54" s="590"/>
      <c r="B54" s="590"/>
      <c r="E54" s="590"/>
      <c r="F54" s="590"/>
      <c r="G54" s="590"/>
      <c r="J54" s="590"/>
      <c r="K54" s="590"/>
      <c r="M54" s="590"/>
      <c r="N54" s="590"/>
      <c r="P54" s="590"/>
      <c r="Q54" s="590"/>
    </row>
    <row r="55" spans="1:31" ht="16.5" customHeight="1">
      <c r="H55" s="591"/>
      <c r="I55" s="591"/>
      <c r="Q55" s="591"/>
      <c r="R55" s="591"/>
      <c r="S55" s="591"/>
    </row>
    <row r="56" spans="1:31" ht="16.5" customHeight="1">
      <c r="H56" s="591"/>
      <c r="I56" s="591"/>
      <c r="Q56" s="591"/>
      <c r="R56" s="591"/>
      <c r="S56" s="591"/>
    </row>
    <row r="62" spans="1:31" ht="16.5" customHeight="1">
      <c r="A62" s="1593"/>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row>
    <row r="63" spans="1:31" ht="16.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row>
    <row r="64" spans="1:31" ht="16.5" customHeight="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row>
    <row r="65" spans="2:30" ht="16.5" customHeight="1">
      <c r="B65" s="592"/>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row>
    <row r="66" spans="2:30" ht="16.5" customHeight="1">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ht="16.5" customHeight="1">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2:30" ht="16.5" customHeight="1">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row>
    <row r="71" spans="2:30" ht="16.5" customHeight="1">
      <c r="H71" s="1589"/>
      <c r="I71" s="1589"/>
      <c r="J71" s="1589"/>
      <c r="K71" s="1589"/>
      <c r="L71" s="1589"/>
      <c r="M71" s="1589"/>
      <c r="N71" s="1590"/>
      <c r="O71" s="1590"/>
      <c r="P71" s="1590"/>
      <c r="Q71" s="1590"/>
      <c r="R71" s="1590"/>
      <c r="S71" s="1590"/>
      <c r="T71" s="1590"/>
      <c r="U71" s="1590"/>
      <c r="V71" s="1590"/>
      <c r="W71" s="1590"/>
      <c r="X71" s="1590"/>
      <c r="Y71" s="1590"/>
      <c r="Z71" s="1590"/>
      <c r="AA71" s="593"/>
      <c r="AB71" s="593"/>
    </row>
    <row r="72" spans="2:30" ht="16.5" customHeight="1">
      <c r="H72" s="1589"/>
      <c r="I72" s="1589"/>
      <c r="J72" s="1589"/>
      <c r="K72" s="1589"/>
      <c r="L72" s="1589"/>
      <c r="M72" s="1589"/>
      <c r="N72" s="1590"/>
      <c r="O72" s="1590"/>
      <c r="P72" s="1590"/>
      <c r="Q72" s="1590"/>
      <c r="R72" s="1590"/>
      <c r="S72" s="1590"/>
      <c r="T72" s="1590"/>
      <c r="U72" s="1590"/>
      <c r="V72" s="1590"/>
      <c r="W72" s="1590"/>
      <c r="X72" s="1590"/>
      <c r="Y72" s="1590"/>
      <c r="Z72" s="1590"/>
      <c r="AA72" s="593"/>
      <c r="AB72" s="593"/>
    </row>
    <row r="73" spans="2:30" ht="16.5" customHeight="1">
      <c r="H73" s="1589"/>
      <c r="I73" s="1589"/>
      <c r="J73" s="1589"/>
      <c r="K73" s="1589"/>
      <c r="L73" s="1589"/>
      <c r="M73" s="1589"/>
      <c r="N73" s="1590"/>
      <c r="O73" s="1590"/>
      <c r="P73" s="1590"/>
      <c r="Q73" s="1590"/>
      <c r="R73" s="1590"/>
      <c r="S73" s="1590"/>
      <c r="T73" s="1590"/>
      <c r="U73" s="1590"/>
      <c r="V73" s="1590"/>
      <c r="W73" s="1590"/>
      <c r="X73" s="1590"/>
      <c r="Y73" s="1590"/>
      <c r="Z73" s="1590"/>
      <c r="AA73" s="593"/>
      <c r="AB73" s="593"/>
    </row>
    <row r="75" spans="2:30" ht="16.5" customHeight="1">
      <c r="H75" s="1589"/>
      <c r="I75" s="1589"/>
      <c r="J75" s="1589"/>
      <c r="K75" s="1589"/>
      <c r="L75" s="1589"/>
      <c r="M75" s="1589"/>
      <c r="N75" s="1590"/>
      <c r="O75" s="1590"/>
      <c r="P75" s="1590"/>
      <c r="Q75" s="1590"/>
      <c r="R75" s="1590"/>
      <c r="S75" s="1590"/>
      <c r="T75" s="1590"/>
      <c r="U75" s="1590"/>
      <c r="V75" s="1590"/>
      <c r="W75" s="1590"/>
      <c r="X75" s="1590"/>
      <c r="Y75" s="1590"/>
      <c r="Z75" s="1590"/>
      <c r="AA75" s="593"/>
      <c r="AB75" s="593"/>
    </row>
    <row r="76" spans="2:30" ht="16.5" customHeight="1">
      <c r="H76" s="1589"/>
      <c r="I76" s="1589"/>
      <c r="J76" s="1589"/>
      <c r="K76" s="1589"/>
      <c r="L76" s="1589"/>
      <c r="M76" s="1589"/>
      <c r="N76" s="1590"/>
      <c r="O76" s="1590"/>
      <c r="P76" s="1590"/>
      <c r="Q76" s="1590"/>
      <c r="R76" s="1590"/>
      <c r="S76" s="1590"/>
      <c r="T76" s="1590"/>
      <c r="U76" s="1590"/>
      <c r="V76" s="1590"/>
      <c r="W76" s="1590"/>
      <c r="X76" s="1590"/>
      <c r="Y76" s="1590"/>
      <c r="Z76" s="1590"/>
      <c r="AA76" s="593"/>
      <c r="AB76" s="593"/>
    </row>
    <row r="77" spans="2:30" ht="16.5" customHeight="1">
      <c r="H77" s="1589"/>
      <c r="I77" s="1589"/>
      <c r="J77" s="1589"/>
      <c r="K77" s="1589"/>
      <c r="L77" s="1589"/>
      <c r="M77" s="1589"/>
      <c r="N77" s="1590"/>
      <c r="O77" s="1590"/>
      <c r="P77" s="1590"/>
      <c r="Q77" s="1590"/>
      <c r="R77" s="1590"/>
      <c r="S77" s="1590"/>
      <c r="T77" s="1590"/>
      <c r="U77" s="1590"/>
      <c r="V77" s="1590"/>
      <c r="W77" s="1590"/>
      <c r="X77" s="1590"/>
      <c r="Y77" s="1590"/>
      <c r="Z77" s="1590"/>
      <c r="AA77" s="593"/>
      <c r="AB77" s="593"/>
    </row>
    <row r="79" spans="2:30" ht="16.5" customHeight="1">
      <c r="H79" s="1589"/>
      <c r="I79" s="1589"/>
      <c r="J79" s="1589"/>
      <c r="K79" s="1589"/>
      <c r="L79" s="1589"/>
      <c r="M79" s="1589"/>
      <c r="N79" s="1590"/>
      <c r="O79" s="1590"/>
      <c r="P79" s="1590"/>
      <c r="Q79" s="1590"/>
      <c r="R79" s="1590"/>
      <c r="S79" s="1590"/>
      <c r="T79" s="1590"/>
      <c r="U79" s="1590"/>
      <c r="V79" s="1590"/>
      <c r="W79" s="1590"/>
      <c r="X79" s="1590"/>
      <c r="Y79" s="1590"/>
      <c r="Z79" s="1590"/>
      <c r="AA79" s="593"/>
      <c r="AB79" s="593"/>
    </row>
    <row r="80" spans="2:30" ht="16.5" customHeight="1">
      <c r="H80" s="1589"/>
      <c r="I80" s="1589"/>
      <c r="J80" s="1589"/>
      <c r="K80" s="1589"/>
      <c r="L80" s="1589"/>
      <c r="M80" s="1589"/>
      <c r="N80" s="1590"/>
      <c r="O80" s="1590"/>
      <c r="P80" s="1590"/>
      <c r="Q80" s="1590"/>
      <c r="R80" s="1590"/>
      <c r="S80" s="1590"/>
      <c r="T80" s="1590"/>
      <c r="U80" s="1590"/>
      <c r="V80" s="1590"/>
      <c r="W80" s="1590"/>
      <c r="X80" s="1590"/>
      <c r="Y80" s="1590"/>
      <c r="Z80" s="1590"/>
      <c r="AA80" s="593"/>
      <c r="AB80" s="593"/>
    </row>
    <row r="81" spans="8:28" ht="16.5" customHeight="1">
      <c r="H81" s="1589"/>
      <c r="I81" s="1589"/>
      <c r="J81" s="1589"/>
      <c r="K81" s="1589"/>
      <c r="L81" s="1589"/>
      <c r="M81" s="1589"/>
      <c r="N81" s="1590"/>
      <c r="O81" s="1590"/>
      <c r="P81" s="1590"/>
      <c r="Q81" s="1590"/>
      <c r="R81" s="1590"/>
      <c r="S81" s="1590"/>
      <c r="T81" s="1590"/>
      <c r="U81" s="1590"/>
      <c r="V81" s="1590"/>
      <c r="W81" s="1590"/>
      <c r="X81" s="1590"/>
      <c r="Y81" s="1590"/>
      <c r="Z81" s="1590"/>
      <c r="AA81" s="593"/>
      <c r="AB81" s="593"/>
    </row>
    <row r="83" spans="8:28" ht="16.5" customHeight="1">
      <c r="H83" s="1589"/>
      <c r="I83" s="1589"/>
      <c r="J83" s="1589"/>
      <c r="K83" s="1589"/>
      <c r="L83" s="1589"/>
      <c r="M83" s="1589"/>
      <c r="N83" s="1590"/>
      <c r="O83" s="1590"/>
      <c r="P83" s="1590"/>
      <c r="Q83" s="1590"/>
      <c r="R83" s="1590"/>
      <c r="S83" s="1590"/>
      <c r="T83" s="1590"/>
      <c r="U83" s="1590"/>
      <c r="V83" s="1590"/>
      <c r="W83" s="1590"/>
      <c r="X83" s="1590"/>
      <c r="Y83" s="1590"/>
      <c r="Z83" s="1590"/>
      <c r="AA83" s="593"/>
      <c r="AB83" s="593"/>
    </row>
    <row r="84" spans="8:28" ht="16.5" customHeight="1">
      <c r="H84" s="1589"/>
      <c r="I84" s="1589"/>
      <c r="J84" s="1589"/>
      <c r="K84" s="1589"/>
      <c r="L84" s="1589"/>
      <c r="M84" s="1589"/>
      <c r="N84" s="1590"/>
      <c r="O84" s="1590"/>
      <c r="P84" s="1590"/>
      <c r="Q84" s="1590"/>
      <c r="R84" s="1590"/>
      <c r="S84" s="1590"/>
      <c r="T84" s="1590"/>
      <c r="U84" s="1590"/>
      <c r="V84" s="1590"/>
      <c r="W84" s="1590"/>
      <c r="X84" s="1590"/>
      <c r="Y84" s="1590"/>
      <c r="Z84" s="1590"/>
      <c r="AA84" s="593"/>
      <c r="AB84" s="593"/>
    </row>
    <row r="85" spans="8:28" ht="16.5" customHeight="1">
      <c r="H85" s="1589"/>
      <c r="I85" s="1589"/>
      <c r="J85" s="1589"/>
      <c r="K85" s="1589"/>
      <c r="L85" s="1589"/>
      <c r="M85" s="1589"/>
      <c r="N85" s="1590"/>
      <c r="O85" s="1590"/>
      <c r="P85" s="1590"/>
      <c r="Q85" s="1590"/>
      <c r="R85" s="1590"/>
      <c r="S85" s="1590"/>
      <c r="T85" s="1590"/>
      <c r="U85" s="1590"/>
      <c r="V85" s="1590"/>
      <c r="W85" s="1590"/>
      <c r="X85" s="1590"/>
      <c r="Y85" s="1590"/>
      <c r="Z85" s="1590"/>
      <c r="AA85" s="593"/>
      <c r="AB85" s="593"/>
    </row>
    <row r="87" spans="8:28" ht="16.5" customHeight="1">
      <c r="H87" s="1589"/>
      <c r="I87" s="1589"/>
      <c r="J87" s="1589"/>
      <c r="K87" s="1589"/>
      <c r="L87" s="1589"/>
      <c r="M87" s="1589"/>
      <c r="N87" s="1590"/>
      <c r="O87" s="1590"/>
      <c r="P87" s="1590"/>
      <c r="Q87" s="1590"/>
      <c r="R87" s="1590"/>
      <c r="S87" s="1590"/>
      <c r="T87" s="1590"/>
      <c r="U87" s="1590"/>
      <c r="V87" s="1590"/>
      <c r="W87" s="1590"/>
      <c r="X87" s="1590"/>
      <c r="Y87" s="1590"/>
      <c r="Z87" s="1590"/>
      <c r="AA87" s="593"/>
      <c r="AB87" s="593"/>
    </row>
    <row r="88" spans="8:28" ht="16.5" customHeight="1">
      <c r="H88" s="1589"/>
      <c r="I88" s="1589"/>
      <c r="J88" s="1589"/>
      <c r="K88" s="1589"/>
      <c r="L88" s="1589"/>
      <c r="M88" s="1589"/>
      <c r="N88" s="1590"/>
      <c r="O88" s="1590"/>
      <c r="P88" s="1590"/>
      <c r="Q88" s="1590"/>
      <c r="R88" s="1590"/>
      <c r="S88" s="1590"/>
      <c r="T88" s="1590"/>
      <c r="U88" s="1590"/>
      <c r="V88" s="1590"/>
      <c r="W88" s="1590"/>
      <c r="X88" s="1590"/>
      <c r="Y88" s="1590"/>
      <c r="Z88" s="1590"/>
      <c r="AA88" s="593"/>
      <c r="AB88" s="593"/>
    </row>
    <row r="89" spans="8:28" ht="16.5" customHeight="1">
      <c r="H89" s="1589"/>
      <c r="I89" s="1589"/>
      <c r="J89" s="1589"/>
      <c r="K89" s="1589"/>
      <c r="L89" s="1589"/>
      <c r="M89" s="1589"/>
      <c r="N89" s="1590"/>
      <c r="O89" s="1590"/>
      <c r="P89" s="1590"/>
      <c r="Q89" s="1590"/>
      <c r="R89" s="1590"/>
      <c r="S89" s="1590"/>
      <c r="T89" s="1590"/>
      <c r="U89" s="1590"/>
      <c r="V89" s="1590"/>
      <c r="W89" s="1590"/>
      <c r="X89" s="1590"/>
      <c r="Y89" s="1590"/>
      <c r="Z89" s="1590"/>
      <c r="AA89" s="593"/>
      <c r="AB89" s="593"/>
    </row>
    <row r="90" spans="8:28" s="590" customFormat="1" ht="16.5" customHeight="1"/>
    <row r="91" spans="8:28" s="590" customFormat="1" ht="16.5" customHeight="1"/>
    <row r="92" spans="8:28" s="590" customFormat="1" ht="16.5" customHeight="1"/>
  </sheetData>
  <mergeCells count="56">
    <mergeCell ref="A27:G28"/>
    <mergeCell ref="H27:AE28"/>
    <mergeCell ref="A5:AE6"/>
    <mergeCell ref="A7:AE7"/>
    <mergeCell ref="A9:AE12"/>
    <mergeCell ref="A17:AE17"/>
    <mergeCell ref="A20:G26"/>
    <mergeCell ref="A29:G30"/>
    <mergeCell ref="H29:AE30"/>
    <mergeCell ref="A31:G36"/>
    <mergeCell ref="H31:L32"/>
    <mergeCell ref="M31:AE32"/>
    <mergeCell ref="H33:L34"/>
    <mergeCell ref="M33:AE34"/>
    <mergeCell ref="H35:L36"/>
    <mergeCell ref="M35:AE36"/>
    <mergeCell ref="L43:M43"/>
    <mergeCell ref="N43:O43"/>
    <mergeCell ref="Q43:R43"/>
    <mergeCell ref="T43:U43"/>
    <mergeCell ref="M45:O45"/>
    <mergeCell ref="P45:AE46"/>
    <mergeCell ref="M48:O48"/>
    <mergeCell ref="P48:AC49"/>
    <mergeCell ref="AD48:AE49"/>
    <mergeCell ref="A62:AC62"/>
    <mergeCell ref="H71:M71"/>
    <mergeCell ref="N71:Z71"/>
    <mergeCell ref="H72:M72"/>
    <mergeCell ref="N72:Z72"/>
    <mergeCell ref="H73:M73"/>
    <mergeCell ref="N73:Z73"/>
    <mergeCell ref="H75:M75"/>
    <mergeCell ref="N75:Z75"/>
    <mergeCell ref="H76:M76"/>
    <mergeCell ref="N76:Z76"/>
    <mergeCell ref="H77:M77"/>
    <mergeCell ref="N77:Z77"/>
    <mergeCell ref="H79:M79"/>
    <mergeCell ref="N79:Z79"/>
    <mergeCell ref="H80:M80"/>
    <mergeCell ref="N80:Z80"/>
    <mergeCell ref="H81:M81"/>
    <mergeCell ref="N81:Z81"/>
    <mergeCell ref="H83:M83"/>
    <mergeCell ref="N83:Z83"/>
    <mergeCell ref="H88:M88"/>
    <mergeCell ref="N88:Z88"/>
    <mergeCell ref="H89:M89"/>
    <mergeCell ref="N89:Z89"/>
    <mergeCell ref="H84:M84"/>
    <mergeCell ref="N84:Z84"/>
    <mergeCell ref="H85:M85"/>
    <mergeCell ref="N85:Z85"/>
    <mergeCell ref="H87:M87"/>
    <mergeCell ref="N87:Z87"/>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2"/>
  <sheetViews>
    <sheetView view="pageBreakPreview" zoomScale="70" zoomScaleNormal="70" zoomScaleSheetLayoutView="70" workbookViewId="0">
      <selection activeCell="AA2" sqref="AA2:AB2"/>
    </sheetView>
  </sheetViews>
  <sheetFormatPr defaultRowHeight="13.5"/>
  <cols>
    <col min="1" max="2" width="14.625" style="594" customWidth="1"/>
    <col min="3" max="25" width="6.625" style="594" customWidth="1"/>
    <col min="26" max="256" width="9" style="594"/>
    <col min="257" max="258" width="14.625" style="594" customWidth="1"/>
    <col min="259" max="281" width="6.625" style="594" customWidth="1"/>
    <col min="282" max="512" width="9" style="594"/>
    <col min="513" max="514" width="14.625" style="594" customWidth="1"/>
    <col min="515" max="537" width="6.625" style="594" customWidth="1"/>
    <col min="538" max="768" width="9" style="594"/>
    <col min="769" max="770" width="14.625" style="594" customWidth="1"/>
    <col min="771" max="793" width="6.625" style="594" customWidth="1"/>
    <col min="794" max="1024" width="9" style="594"/>
    <col min="1025" max="1026" width="14.625" style="594" customWidth="1"/>
    <col min="1027" max="1049" width="6.625" style="594" customWidth="1"/>
    <col min="1050" max="1280" width="9" style="594"/>
    <col min="1281" max="1282" width="14.625" style="594" customWidth="1"/>
    <col min="1283" max="1305" width="6.625" style="594" customWidth="1"/>
    <col min="1306" max="1536" width="9" style="594"/>
    <col min="1537" max="1538" width="14.625" style="594" customWidth="1"/>
    <col min="1539" max="1561" width="6.625" style="594" customWidth="1"/>
    <col min="1562" max="1792" width="9" style="594"/>
    <col min="1793" max="1794" width="14.625" style="594" customWidth="1"/>
    <col min="1795" max="1817" width="6.625" style="594" customWidth="1"/>
    <col min="1818" max="2048" width="9" style="594"/>
    <col min="2049" max="2050" width="14.625" style="594" customWidth="1"/>
    <col min="2051" max="2073" width="6.625" style="594" customWidth="1"/>
    <col min="2074" max="2304" width="9" style="594"/>
    <col min="2305" max="2306" width="14.625" style="594" customWidth="1"/>
    <col min="2307" max="2329" width="6.625" style="594" customWidth="1"/>
    <col min="2330" max="2560" width="9" style="594"/>
    <col min="2561" max="2562" width="14.625" style="594" customWidth="1"/>
    <col min="2563" max="2585" width="6.625" style="594" customWidth="1"/>
    <col min="2586" max="2816" width="9" style="594"/>
    <col min="2817" max="2818" width="14.625" style="594" customWidth="1"/>
    <col min="2819" max="2841" width="6.625" style="594" customWidth="1"/>
    <col min="2842" max="3072" width="9" style="594"/>
    <col min="3073" max="3074" width="14.625" style="594" customWidth="1"/>
    <col min="3075" max="3097" width="6.625" style="594" customWidth="1"/>
    <col min="3098" max="3328" width="9" style="594"/>
    <col min="3329" max="3330" width="14.625" style="594" customWidth="1"/>
    <col min="3331" max="3353" width="6.625" style="594" customWidth="1"/>
    <col min="3354" max="3584" width="9" style="594"/>
    <col min="3585" max="3586" width="14.625" style="594" customWidth="1"/>
    <col min="3587" max="3609" width="6.625" style="594" customWidth="1"/>
    <col min="3610" max="3840" width="9" style="594"/>
    <col min="3841" max="3842" width="14.625" style="594" customWidth="1"/>
    <col min="3843" max="3865" width="6.625" style="594" customWidth="1"/>
    <col min="3866" max="4096" width="9" style="594"/>
    <col min="4097" max="4098" width="14.625" style="594" customWidth="1"/>
    <col min="4099" max="4121" width="6.625" style="594" customWidth="1"/>
    <col min="4122" max="4352" width="9" style="594"/>
    <col min="4353" max="4354" width="14.625" style="594" customWidth="1"/>
    <col min="4355" max="4377" width="6.625" style="594" customWidth="1"/>
    <col min="4378" max="4608" width="9" style="594"/>
    <col min="4609" max="4610" width="14.625" style="594" customWidth="1"/>
    <col min="4611" max="4633" width="6.625" style="594" customWidth="1"/>
    <col min="4634" max="4864" width="9" style="594"/>
    <col min="4865" max="4866" width="14.625" style="594" customWidth="1"/>
    <col min="4867" max="4889" width="6.625" style="594" customWidth="1"/>
    <col min="4890" max="5120" width="9" style="594"/>
    <col min="5121" max="5122" width="14.625" style="594" customWidth="1"/>
    <col min="5123" max="5145" width="6.625" style="594" customWidth="1"/>
    <col min="5146" max="5376" width="9" style="594"/>
    <col min="5377" max="5378" width="14.625" style="594" customWidth="1"/>
    <col min="5379" max="5401" width="6.625" style="594" customWidth="1"/>
    <col min="5402" max="5632" width="9" style="594"/>
    <col min="5633" max="5634" width="14.625" style="594" customWidth="1"/>
    <col min="5635" max="5657" width="6.625" style="594" customWidth="1"/>
    <col min="5658" max="5888" width="9" style="594"/>
    <col min="5889" max="5890" width="14.625" style="594" customWidth="1"/>
    <col min="5891" max="5913" width="6.625" style="594" customWidth="1"/>
    <col min="5914" max="6144" width="9" style="594"/>
    <col min="6145" max="6146" width="14.625" style="594" customWidth="1"/>
    <col min="6147" max="6169" width="6.625" style="594" customWidth="1"/>
    <col min="6170" max="6400" width="9" style="594"/>
    <col min="6401" max="6402" width="14.625" style="594" customWidth="1"/>
    <col min="6403" max="6425" width="6.625" style="594" customWidth="1"/>
    <col min="6426" max="6656" width="9" style="594"/>
    <col min="6657" max="6658" width="14.625" style="594" customWidth="1"/>
    <col min="6659" max="6681" width="6.625" style="594" customWidth="1"/>
    <col min="6682" max="6912" width="9" style="594"/>
    <col min="6913" max="6914" width="14.625" style="594" customWidth="1"/>
    <col min="6915" max="6937" width="6.625" style="594" customWidth="1"/>
    <col min="6938" max="7168" width="9" style="594"/>
    <col min="7169" max="7170" width="14.625" style="594" customWidth="1"/>
    <col min="7171" max="7193" width="6.625" style="594" customWidth="1"/>
    <col min="7194" max="7424" width="9" style="594"/>
    <col min="7425" max="7426" width="14.625" style="594" customWidth="1"/>
    <col min="7427" max="7449" width="6.625" style="594" customWidth="1"/>
    <col min="7450" max="7680" width="9" style="594"/>
    <col min="7681" max="7682" width="14.625" style="594" customWidth="1"/>
    <col min="7683" max="7705" width="6.625" style="594" customWidth="1"/>
    <col min="7706" max="7936" width="9" style="594"/>
    <col min="7937" max="7938" width="14.625" style="594" customWidth="1"/>
    <col min="7939" max="7961" width="6.625" style="594" customWidth="1"/>
    <col min="7962" max="8192" width="9" style="594"/>
    <col min="8193" max="8194" width="14.625" style="594" customWidth="1"/>
    <col min="8195" max="8217" width="6.625" style="594" customWidth="1"/>
    <col min="8218" max="8448" width="9" style="594"/>
    <col min="8449" max="8450" width="14.625" style="594" customWidth="1"/>
    <col min="8451" max="8473" width="6.625" style="594" customWidth="1"/>
    <col min="8474" max="8704" width="9" style="594"/>
    <col min="8705" max="8706" width="14.625" style="594" customWidth="1"/>
    <col min="8707" max="8729" width="6.625" style="594" customWidth="1"/>
    <col min="8730" max="8960" width="9" style="594"/>
    <col min="8961" max="8962" width="14.625" style="594" customWidth="1"/>
    <col min="8963" max="8985" width="6.625" style="594" customWidth="1"/>
    <col min="8986" max="9216" width="9" style="594"/>
    <col min="9217" max="9218" width="14.625" style="594" customWidth="1"/>
    <col min="9219" max="9241" width="6.625" style="594" customWidth="1"/>
    <col min="9242" max="9472" width="9" style="594"/>
    <col min="9473" max="9474" width="14.625" style="594" customWidth="1"/>
    <col min="9475" max="9497" width="6.625" style="594" customWidth="1"/>
    <col min="9498" max="9728" width="9" style="594"/>
    <col min="9729" max="9730" width="14.625" style="594" customWidth="1"/>
    <col min="9731" max="9753" width="6.625" style="594" customWidth="1"/>
    <col min="9754" max="9984" width="9" style="594"/>
    <col min="9985" max="9986" width="14.625" style="594" customWidth="1"/>
    <col min="9987" max="10009" width="6.625" style="594" customWidth="1"/>
    <col min="10010" max="10240" width="9" style="594"/>
    <col min="10241" max="10242" width="14.625" style="594" customWidth="1"/>
    <col min="10243" max="10265" width="6.625" style="594" customWidth="1"/>
    <col min="10266" max="10496" width="9" style="594"/>
    <col min="10497" max="10498" width="14.625" style="594" customWidth="1"/>
    <col min="10499" max="10521" width="6.625" style="594" customWidth="1"/>
    <col min="10522" max="10752" width="9" style="594"/>
    <col min="10753" max="10754" width="14.625" style="594" customWidth="1"/>
    <col min="10755" max="10777" width="6.625" style="594" customWidth="1"/>
    <col min="10778" max="11008" width="9" style="594"/>
    <col min="11009" max="11010" width="14.625" style="594" customWidth="1"/>
    <col min="11011" max="11033" width="6.625" style="594" customWidth="1"/>
    <col min="11034" max="11264" width="9" style="594"/>
    <col min="11265" max="11266" width="14.625" style="594" customWidth="1"/>
    <col min="11267" max="11289" width="6.625" style="594" customWidth="1"/>
    <col min="11290" max="11520" width="9" style="594"/>
    <col min="11521" max="11522" width="14.625" style="594" customWidth="1"/>
    <col min="11523" max="11545" width="6.625" style="594" customWidth="1"/>
    <col min="11546" max="11776" width="9" style="594"/>
    <col min="11777" max="11778" width="14.625" style="594" customWidth="1"/>
    <col min="11779" max="11801" width="6.625" style="594" customWidth="1"/>
    <col min="11802" max="12032" width="9" style="594"/>
    <col min="12033" max="12034" width="14.625" style="594" customWidth="1"/>
    <col min="12035" max="12057" width="6.625" style="594" customWidth="1"/>
    <col min="12058" max="12288" width="9" style="594"/>
    <col min="12289" max="12290" width="14.625" style="594" customWidth="1"/>
    <col min="12291" max="12313" width="6.625" style="594" customWidth="1"/>
    <col min="12314" max="12544" width="9" style="594"/>
    <col min="12545" max="12546" width="14.625" style="594" customWidth="1"/>
    <col min="12547" max="12569" width="6.625" style="594" customWidth="1"/>
    <col min="12570" max="12800" width="9" style="594"/>
    <col min="12801" max="12802" width="14.625" style="594" customWidth="1"/>
    <col min="12803" max="12825" width="6.625" style="594" customWidth="1"/>
    <col min="12826" max="13056" width="9" style="594"/>
    <col min="13057" max="13058" width="14.625" style="594" customWidth="1"/>
    <col min="13059" max="13081" width="6.625" style="594" customWidth="1"/>
    <col min="13082" max="13312" width="9" style="594"/>
    <col min="13313" max="13314" width="14.625" style="594" customWidth="1"/>
    <col min="13315" max="13337" width="6.625" style="594" customWidth="1"/>
    <col min="13338" max="13568" width="9" style="594"/>
    <col min="13569" max="13570" width="14.625" style="594" customWidth="1"/>
    <col min="13571" max="13593" width="6.625" style="594" customWidth="1"/>
    <col min="13594" max="13824" width="9" style="594"/>
    <col min="13825" max="13826" width="14.625" style="594" customWidth="1"/>
    <col min="13827" max="13849" width="6.625" style="594" customWidth="1"/>
    <col min="13850" max="14080" width="9" style="594"/>
    <col min="14081" max="14082" width="14.625" style="594" customWidth="1"/>
    <col min="14083" max="14105" width="6.625" style="594" customWidth="1"/>
    <col min="14106" max="14336" width="9" style="594"/>
    <col min="14337" max="14338" width="14.625" style="594" customWidth="1"/>
    <col min="14339" max="14361" width="6.625" style="594" customWidth="1"/>
    <col min="14362" max="14592" width="9" style="594"/>
    <col min="14593" max="14594" width="14.625" style="594" customWidth="1"/>
    <col min="14595" max="14617" width="6.625" style="594" customWidth="1"/>
    <col min="14618" max="14848" width="9" style="594"/>
    <col min="14849" max="14850" width="14.625" style="594" customWidth="1"/>
    <col min="14851" max="14873" width="6.625" style="594" customWidth="1"/>
    <col min="14874" max="15104" width="9" style="594"/>
    <col min="15105" max="15106" width="14.625" style="594" customWidth="1"/>
    <col min="15107" max="15129" width="6.625" style="594" customWidth="1"/>
    <col min="15130" max="15360" width="9" style="594"/>
    <col min="15361" max="15362" width="14.625" style="594" customWidth="1"/>
    <col min="15363" max="15385" width="6.625" style="594" customWidth="1"/>
    <col min="15386" max="15616" width="9" style="594"/>
    <col min="15617" max="15618" width="14.625" style="594" customWidth="1"/>
    <col min="15619" max="15641" width="6.625" style="594" customWidth="1"/>
    <col min="15642" max="15872" width="9" style="594"/>
    <col min="15873" max="15874" width="14.625" style="594" customWidth="1"/>
    <col min="15875" max="15897" width="6.625" style="594" customWidth="1"/>
    <col min="15898" max="16128" width="9" style="594"/>
    <col min="16129" max="16130" width="14.625" style="594" customWidth="1"/>
    <col min="16131" max="16153" width="6.625" style="594" customWidth="1"/>
    <col min="16154" max="16384" width="9" style="594"/>
  </cols>
  <sheetData>
    <row r="1" spans="1:31" ht="14.25" thickBot="1"/>
    <row r="2" spans="1:31" ht="35.1" customHeight="1" thickBot="1">
      <c r="A2" s="595" t="s">
        <v>3329</v>
      </c>
      <c r="B2" s="596"/>
      <c r="C2" s="596"/>
      <c r="D2" s="596"/>
      <c r="E2" s="596"/>
      <c r="F2" s="596"/>
      <c r="G2" s="596"/>
      <c r="H2" s="596"/>
      <c r="I2" s="596"/>
      <c r="J2" s="596"/>
      <c r="K2" s="596"/>
      <c r="L2" s="596"/>
      <c r="M2" s="596"/>
      <c r="N2" s="596"/>
      <c r="O2" s="596"/>
      <c r="P2" s="596"/>
      <c r="Q2" s="596"/>
      <c r="R2" s="596"/>
      <c r="S2" s="596"/>
      <c r="T2" s="1764" t="str">
        <f>IF(AA2="","",IF(AA2&lt;43586,TEXT(AA2,"ggge年m月d日"),IF(AA2&lt;43831,TEXT(AA2,"令和元年m月d日"),("令和"&amp;(YEAR(AA2)-2018)&amp;"年")&amp;TEXT(AA2,"m月d日"))))</f>
        <v/>
      </c>
      <c r="U2" s="1764"/>
      <c r="V2" s="1764"/>
      <c r="W2" s="1764"/>
      <c r="X2" s="1764"/>
      <c r="Y2" s="1765"/>
      <c r="Z2" s="597"/>
      <c r="AA2" s="1739"/>
      <c r="AB2" s="1740"/>
      <c r="AC2" s="598"/>
      <c r="AD2" s="599"/>
      <c r="AE2" s="599"/>
    </row>
    <row r="3" spans="1:31" ht="35.1" customHeight="1">
      <c r="A3" s="1741" t="s">
        <v>3330</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3"/>
      <c r="Z3" s="597"/>
    </row>
    <row r="4" spans="1:31" ht="35.1" customHeight="1" thickBot="1">
      <c r="A4" s="600"/>
      <c r="B4" s="601"/>
      <c r="C4" s="601"/>
      <c r="D4" s="601"/>
      <c r="E4" s="601"/>
      <c r="F4" s="601"/>
      <c r="G4" s="601"/>
      <c r="H4" s="601"/>
      <c r="I4" s="601"/>
      <c r="J4" s="601"/>
      <c r="K4" s="601"/>
      <c r="L4" s="601"/>
      <c r="M4" s="1744" t="s">
        <v>3331</v>
      </c>
      <c r="N4" s="1744"/>
      <c r="O4" s="1744"/>
      <c r="P4" s="1744"/>
      <c r="Q4" s="1744"/>
      <c r="R4" s="1744"/>
      <c r="S4" s="1744"/>
      <c r="T4" s="1744"/>
      <c r="U4" s="1744"/>
      <c r="V4" s="1744"/>
      <c r="W4" s="1744"/>
      <c r="X4" s="1744"/>
      <c r="Y4" s="1745"/>
      <c r="Z4" s="597"/>
    </row>
    <row r="5" spans="1:31" ht="35.1" customHeight="1">
      <c r="A5" s="1632" t="s">
        <v>3332</v>
      </c>
      <c r="B5" s="1746"/>
      <c r="C5" s="1748" t="str">
        <f>IF('第二面-3'!A52&lt;&gt;"",'第二面-3'!A52,"")</f>
        <v/>
      </c>
      <c r="D5" s="1749"/>
      <c r="E5" s="1749"/>
      <c r="F5" s="1749"/>
      <c r="G5" s="1749"/>
      <c r="H5" s="1749"/>
      <c r="I5" s="1749"/>
      <c r="J5" s="1749"/>
      <c r="K5" s="1749"/>
      <c r="L5" s="1749"/>
      <c r="M5" s="1749"/>
      <c r="N5" s="1749"/>
      <c r="O5" s="1749"/>
      <c r="P5" s="1749"/>
      <c r="Q5" s="1749"/>
      <c r="R5" s="1749"/>
      <c r="S5" s="1749"/>
      <c r="T5" s="1749"/>
      <c r="U5" s="1749"/>
      <c r="V5" s="1749"/>
      <c r="W5" s="1749"/>
      <c r="X5" s="1749"/>
      <c r="Y5" s="1750"/>
      <c r="Z5" s="597"/>
    </row>
    <row r="6" spans="1:31" ht="35.1" customHeight="1" thickBot="1">
      <c r="A6" s="1650"/>
      <c r="B6" s="1747"/>
      <c r="C6" s="1751"/>
      <c r="D6" s="1752"/>
      <c r="E6" s="1752"/>
      <c r="F6" s="1752"/>
      <c r="G6" s="1752"/>
      <c r="H6" s="1752"/>
      <c r="I6" s="1752"/>
      <c r="J6" s="1752"/>
      <c r="K6" s="1752"/>
      <c r="L6" s="1752"/>
      <c r="M6" s="1752"/>
      <c r="N6" s="1752"/>
      <c r="O6" s="1752"/>
      <c r="P6" s="1752"/>
      <c r="Q6" s="1752"/>
      <c r="R6" s="1752"/>
      <c r="S6" s="1752"/>
      <c r="T6" s="1752"/>
      <c r="U6" s="1752"/>
      <c r="V6" s="1752"/>
      <c r="W6" s="1752"/>
      <c r="X6" s="1752"/>
      <c r="Y6" s="1753"/>
      <c r="Z6" s="597"/>
    </row>
    <row r="7" spans="1:31" ht="35.1" customHeight="1">
      <c r="A7" s="1766" t="s">
        <v>3333</v>
      </c>
      <c r="B7" s="1767"/>
      <c r="C7" s="1772" t="s">
        <v>3334</v>
      </c>
      <c r="D7" s="1773"/>
      <c r="E7" s="1773"/>
      <c r="F7" s="1773"/>
      <c r="G7" s="1774"/>
      <c r="H7" s="1780" t="s">
        <v>3335</v>
      </c>
      <c r="I7" s="1781"/>
      <c r="J7" s="1782"/>
      <c r="K7" s="1783"/>
      <c r="L7" s="1783"/>
      <c r="M7" s="1783"/>
      <c r="N7" s="1783"/>
      <c r="O7" s="1783"/>
      <c r="P7" s="1783"/>
      <c r="Q7" s="1783"/>
      <c r="R7" s="1783"/>
      <c r="S7" s="1783"/>
      <c r="T7" s="1783"/>
      <c r="U7" s="1783"/>
      <c r="V7" s="1783"/>
      <c r="W7" s="1783"/>
      <c r="X7" s="1783"/>
      <c r="Y7" s="1784"/>
      <c r="Z7" s="597"/>
    </row>
    <row r="8" spans="1:31" ht="35.1" customHeight="1">
      <c r="A8" s="1768"/>
      <c r="B8" s="1769"/>
      <c r="C8" s="1775"/>
      <c r="D8" s="1682"/>
      <c r="E8" s="1682"/>
      <c r="F8" s="1682"/>
      <c r="G8" s="1776"/>
      <c r="H8" s="1785" t="s">
        <v>3336</v>
      </c>
      <c r="I8" s="1693"/>
      <c r="J8" s="1694"/>
      <c r="K8" s="1695"/>
      <c r="L8" s="1695"/>
      <c r="M8" s="1695"/>
      <c r="N8" s="1695"/>
      <c r="O8" s="1695"/>
      <c r="P8" s="1695"/>
      <c r="Q8" s="1696"/>
      <c r="R8" s="1695"/>
      <c r="S8" s="1695"/>
      <c r="T8" s="1695"/>
      <c r="U8" s="1695"/>
      <c r="V8" s="1695"/>
      <c r="W8" s="1695"/>
      <c r="X8" s="1695"/>
      <c r="Y8" s="1697"/>
      <c r="Z8" s="597"/>
    </row>
    <row r="9" spans="1:31" ht="35.1" customHeight="1">
      <c r="A9" s="1768"/>
      <c r="B9" s="1769"/>
      <c r="C9" s="1775"/>
      <c r="D9" s="1682"/>
      <c r="E9" s="1682"/>
      <c r="F9" s="1682"/>
      <c r="G9" s="1776"/>
      <c r="H9" s="1785" t="s">
        <v>3337</v>
      </c>
      <c r="I9" s="1693"/>
      <c r="J9" s="1694"/>
      <c r="K9" s="1695"/>
      <c r="L9" s="1695"/>
      <c r="M9" s="1695"/>
      <c r="N9" s="1695"/>
      <c r="O9" s="1695"/>
      <c r="P9" s="1715"/>
      <c r="Q9" s="1692" t="s">
        <v>3338</v>
      </c>
      <c r="R9" s="1693"/>
      <c r="S9" s="1694"/>
      <c r="T9" s="1695"/>
      <c r="U9" s="1695"/>
      <c r="V9" s="1695"/>
      <c r="W9" s="1695"/>
      <c r="X9" s="1695"/>
      <c r="Y9" s="1697"/>
      <c r="Z9" s="597"/>
    </row>
    <row r="10" spans="1:31" ht="35.1" customHeight="1" thickBot="1">
      <c r="A10" s="1768"/>
      <c r="B10" s="1769"/>
      <c r="C10" s="1777"/>
      <c r="D10" s="1778"/>
      <c r="E10" s="1778"/>
      <c r="F10" s="1778"/>
      <c r="G10" s="1779"/>
      <c r="H10" s="1722" t="s">
        <v>3339</v>
      </c>
      <c r="I10" s="1723"/>
      <c r="J10" s="1724"/>
      <c r="K10" s="1725"/>
      <c r="L10" s="1725"/>
      <c r="M10" s="1725"/>
      <c r="N10" s="1725"/>
      <c r="O10" s="1725"/>
      <c r="P10" s="1725"/>
      <c r="Q10" s="1726"/>
      <c r="R10" s="1725"/>
      <c r="S10" s="1725"/>
      <c r="T10" s="1725"/>
      <c r="U10" s="1725"/>
      <c r="V10" s="1725"/>
      <c r="W10" s="1725"/>
      <c r="X10" s="1725"/>
      <c r="Y10" s="1727"/>
      <c r="Z10" s="597"/>
      <c r="AA10" s="602"/>
    </row>
    <row r="11" spans="1:31" ht="35.1" customHeight="1" thickTop="1">
      <c r="A11" s="1768"/>
      <c r="B11" s="1769"/>
      <c r="C11" s="1728" t="s">
        <v>3340</v>
      </c>
      <c r="D11" s="1729"/>
      <c r="E11" s="1729"/>
      <c r="F11" s="1729"/>
      <c r="G11" s="1730"/>
      <c r="H11" s="1734" t="s">
        <v>3335</v>
      </c>
      <c r="I11" s="1735"/>
      <c r="J11" s="1736"/>
      <c r="K11" s="1737"/>
      <c r="L11" s="1737"/>
      <c r="M11" s="1737"/>
      <c r="N11" s="1737"/>
      <c r="O11" s="1737"/>
      <c r="P11" s="1737"/>
      <c r="Q11" s="1737"/>
      <c r="R11" s="1737"/>
      <c r="S11" s="1737"/>
      <c r="T11" s="1737"/>
      <c r="U11" s="1737"/>
      <c r="V11" s="1737"/>
      <c r="W11" s="1737"/>
      <c r="X11" s="1737"/>
      <c r="Y11" s="1738"/>
      <c r="Z11" s="597"/>
    </row>
    <row r="12" spans="1:31" ht="35.1" customHeight="1">
      <c r="A12" s="1768"/>
      <c r="B12" s="1769"/>
      <c r="C12" s="1681"/>
      <c r="D12" s="1682"/>
      <c r="E12" s="1682"/>
      <c r="F12" s="1682"/>
      <c r="G12" s="1683"/>
      <c r="H12" s="1692" t="s">
        <v>3336</v>
      </c>
      <c r="I12" s="1693"/>
      <c r="J12" s="1694"/>
      <c r="K12" s="1695"/>
      <c r="L12" s="1695"/>
      <c r="M12" s="1695"/>
      <c r="N12" s="1695"/>
      <c r="O12" s="1695"/>
      <c r="P12" s="1695"/>
      <c r="Q12" s="1696"/>
      <c r="R12" s="1695"/>
      <c r="S12" s="1695"/>
      <c r="T12" s="1695"/>
      <c r="U12" s="1695"/>
      <c r="V12" s="1695"/>
      <c r="W12" s="1695"/>
      <c r="X12" s="1695"/>
      <c r="Y12" s="1697"/>
      <c r="Z12" s="597"/>
    </row>
    <row r="13" spans="1:31" ht="35.1" customHeight="1">
      <c r="A13" s="1768"/>
      <c r="B13" s="1769"/>
      <c r="C13" s="1681"/>
      <c r="D13" s="1682"/>
      <c r="E13" s="1682"/>
      <c r="F13" s="1682"/>
      <c r="G13" s="1683"/>
      <c r="H13" s="1692" t="s">
        <v>3337</v>
      </c>
      <c r="I13" s="1693"/>
      <c r="J13" s="1694"/>
      <c r="K13" s="1695"/>
      <c r="L13" s="1695"/>
      <c r="M13" s="1695"/>
      <c r="N13" s="1695"/>
      <c r="O13" s="1695"/>
      <c r="P13" s="1715"/>
      <c r="Q13" s="1692" t="s">
        <v>3338</v>
      </c>
      <c r="R13" s="1693"/>
      <c r="S13" s="1694"/>
      <c r="T13" s="1695"/>
      <c r="U13" s="1695"/>
      <c r="V13" s="1695"/>
      <c r="W13" s="1695"/>
      <c r="X13" s="1695"/>
      <c r="Y13" s="1697"/>
      <c r="Z13" s="597"/>
    </row>
    <row r="14" spans="1:31" ht="35.1" customHeight="1" thickBot="1">
      <c r="A14" s="1768"/>
      <c r="B14" s="1769"/>
      <c r="C14" s="1731"/>
      <c r="D14" s="1732"/>
      <c r="E14" s="1732"/>
      <c r="F14" s="1732"/>
      <c r="G14" s="1733"/>
      <c r="H14" s="1716" t="s">
        <v>3339</v>
      </c>
      <c r="I14" s="1717"/>
      <c r="J14" s="1718"/>
      <c r="K14" s="1719"/>
      <c r="L14" s="1719"/>
      <c r="M14" s="1719"/>
      <c r="N14" s="1719"/>
      <c r="O14" s="1719"/>
      <c r="P14" s="1719"/>
      <c r="Q14" s="1720"/>
      <c r="R14" s="1719"/>
      <c r="S14" s="1719"/>
      <c r="T14" s="1719"/>
      <c r="U14" s="1719"/>
      <c r="V14" s="1719"/>
      <c r="W14" s="1719"/>
      <c r="X14" s="1719"/>
      <c r="Y14" s="1721"/>
      <c r="Z14" s="597"/>
    </row>
    <row r="15" spans="1:31" ht="35.1" customHeight="1" thickTop="1">
      <c r="A15" s="1768"/>
      <c r="B15" s="1769"/>
      <c r="C15" s="1681" t="s">
        <v>3341</v>
      </c>
      <c r="D15" s="1682"/>
      <c r="E15" s="1682"/>
      <c r="F15" s="1682"/>
      <c r="G15" s="1683"/>
      <c r="H15" s="1687" t="s">
        <v>3335</v>
      </c>
      <c r="I15" s="1688"/>
      <c r="J15" s="1689"/>
      <c r="K15" s="1690"/>
      <c r="L15" s="1690"/>
      <c r="M15" s="1690"/>
      <c r="N15" s="1690"/>
      <c r="O15" s="1690"/>
      <c r="P15" s="1690"/>
      <c r="Q15" s="1690"/>
      <c r="R15" s="1690"/>
      <c r="S15" s="1690"/>
      <c r="T15" s="1690"/>
      <c r="U15" s="1690"/>
      <c r="V15" s="1690"/>
      <c r="W15" s="1690"/>
      <c r="X15" s="1690"/>
      <c r="Y15" s="1691"/>
      <c r="Z15" s="597"/>
    </row>
    <row r="16" spans="1:31" ht="35.1" customHeight="1">
      <c r="A16" s="1768"/>
      <c r="B16" s="1769"/>
      <c r="C16" s="1681"/>
      <c r="D16" s="1682"/>
      <c r="E16" s="1682"/>
      <c r="F16" s="1682"/>
      <c r="G16" s="1683"/>
      <c r="H16" s="1692" t="s">
        <v>3336</v>
      </c>
      <c r="I16" s="1693"/>
      <c r="J16" s="1694"/>
      <c r="K16" s="1695"/>
      <c r="L16" s="1695"/>
      <c r="M16" s="1695"/>
      <c r="N16" s="1695"/>
      <c r="O16" s="1695"/>
      <c r="P16" s="1695"/>
      <c r="Q16" s="1696"/>
      <c r="R16" s="1695"/>
      <c r="S16" s="1695"/>
      <c r="T16" s="1695"/>
      <c r="U16" s="1695"/>
      <c r="V16" s="1695"/>
      <c r="W16" s="1695"/>
      <c r="X16" s="1695"/>
      <c r="Y16" s="1697"/>
      <c r="Z16" s="597"/>
    </row>
    <row r="17" spans="1:26" ht="35.1" customHeight="1">
      <c r="A17" s="1768"/>
      <c r="B17" s="1769"/>
      <c r="C17" s="1681"/>
      <c r="D17" s="1682"/>
      <c r="E17" s="1682"/>
      <c r="F17" s="1682"/>
      <c r="G17" s="1683"/>
      <c r="H17" s="1692" t="s">
        <v>3337</v>
      </c>
      <c r="I17" s="1693"/>
      <c r="J17" s="1694"/>
      <c r="K17" s="1695"/>
      <c r="L17" s="1695"/>
      <c r="M17" s="1695"/>
      <c r="N17" s="1695"/>
      <c r="O17" s="1695"/>
      <c r="P17" s="1715"/>
      <c r="Q17" s="1692" t="s">
        <v>3338</v>
      </c>
      <c r="R17" s="1693"/>
      <c r="S17" s="1694"/>
      <c r="T17" s="1695"/>
      <c r="U17" s="1695"/>
      <c r="V17" s="1695"/>
      <c r="W17" s="1695"/>
      <c r="X17" s="1695"/>
      <c r="Y17" s="1697"/>
      <c r="Z17" s="597"/>
    </row>
    <row r="18" spans="1:26" ht="35.1" customHeight="1" thickBot="1">
      <c r="A18" s="1770"/>
      <c r="B18" s="1771"/>
      <c r="C18" s="1684"/>
      <c r="D18" s="1685"/>
      <c r="E18" s="1685"/>
      <c r="F18" s="1685"/>
      <c r="G18" s="1686"/>
      <c r="H18" s="1700" t="s">
        <v>3339</v>
      </c>
      <c r="I18" s="1701"/>
      <c r="J18" s="1702"/>
      <c r="K18" s="1703"/>
      <c r="L18" s="1703"/>
      <c r="M18" s="1703"/>
      <c r="N18" s="1703"/>
      <c r="O18" s="1703"/>
      <c r="P18" s="1703"/>
      <c r="Q18" s="1704"/>
      <c r="R18" s="1703"/>
      <c r="S18" s="1703"/>
      <c r="T18" s="1703"/>
      <c r="U18" s="1703"/>
      <c r="V18" s="1703"/>
      <c r="W18" s="1703"/>
      <c r="X18" s="1703"/>
      <c r="Y18" s="1705"/>
      <c r="Z18" s="597"/>
    </row>
    <row r="19" spans="1:26" ht="35.1" customHeight="1">
      <c r="A19" s="1706" t="s">
        <v>3342</v>
      </c>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597"/>
    </row>
    <row r="20" spans="1:26" ht="35.1" customHeight="1">
      <c r="A20" s="1754" t="s">
        <v>3343</v>
      </c>
      <c r="B20" s="1755"/>
      <c r="C20" s="1709" t="s">
        <v>3344</v>
      </c>
      <c r="D20" s="1710"/>
      <c r="E20" s="1710"/>
      <c r="F20" s="1710"/>
      <c r="G20" s="1711"/>
      <c r="H20" s="1712"/>
      <c r="I20" s="1713"/>
      <c r="J20" s="1713"/>
      <c r="K20" s="1713"/>
      <c r="L20" s="1713"/>
      <c r="M20" s="1713"/>
      <c r="N20" s="1713"/>
      <c r="O20" s="1713"/>
      <c r="P20" s="1713"/>
      <c r="Q20" s="1713"/>
      <c r="R20" s="1713"/>
      <c r="S20" s="1713"/>
      <c r="T20" s="1713"/>
      <c r="U20" s="1713"/>
      <c r="V20" s="1713"/>
      <c r="W20" s="1713"/>
      <c r="X20" s="1713"/>
      <c r="Y20" s="1714"/>
      <c r="Z20" s="597"/>
    </row>
    <row r="21" spans="1:26" ht="35.1" customHeight="1" thickBot="1">
      <c r="A21" s="1634"/>
      <c r="B21" s="1649"/>
      <c r="C21" s="1672" t="s">
        <v>3345</v>
      </c>
      <c r="D21" s="1673"/>
      <c r="E21" s="1673"/>
      <c r="F21" s="1673"/>
      <c r="G21" s="1674"/>
      <c r="H21" s="1675"/>
      <c r="I21" s="1676"/>
      <c r="J21" s="1676"/>
      <c r="K21" s="1676"/>
      <c r="L21" s="1676"/>
      <c r="M21" s="1676"/>
      <c r="N21" s="1676"/>
      <c r="O21" s="1676"/>
      <c r="P21" s="1676"/>
      <c r="Q21" s="1676"/>
      <c r="R21" s="1676"/>
      <c r="S21" s="1676"/>
      <c r="T21" s="1676"/>
      <c r="U21" s="1676"/>
      <c r="V21" s="1676"/>
      <c r="W21" s="1676"/>
      <c r="X21" s="1676"/>
      <c r="Y21" s="1677"/>
      <c r="Z21" s="597"/>
    </row>
    <row r="22" spans="1:26" ht="35.1" customHeight="1" thickTop="1">
      <c r="A22" s="1634"/>
      <c r="B22" s="1649"/>
      <c r="C22" s="1678" t="s">
        <v>3346</v>
      </c>
      <c r="D22" s="1679"/>
      <c r="E22" s="1679"/>
      <c r="F22" s="1679"/>
      <c r="G22" s="1680"/>
      <c r="H22" s="1698"/>
      <c r="I22" s="1698"/>
      <c r="J22" s="1698"/>
      <c r="K22" s="1698"/>
      <c r="L22" s="1698"/>
      <c r="M22" s="1698"/>
      <c r="N22" s="1698"/>
      <c r="O22" s="1698"/>
      <c r="P22" s="1698"/>
      <c r="Q22" s="1698"/>
      <c r="R22" s="1698"/>
      <c r="S22" s="1698"/>
      <c r="T22" s="1698"/>
      <c r="U22" s="1698"/>
      <c r="V22" s="1698"/>
      <c r="W22" s="1698"/>
      <c r="X22" s="1698"/>
      <c r="Y22" s="1699"/>
      <c r="Z22" s="597"/>
    </row>
    <row r="23" spans="1:26" ht="35.1" customHeight="1">
      <c r="A23" s="1634"/>
      <c r="B23" s="1649"/>
      <c r="C23" s="1660" t="s">
        <v>2561</v>
      </c>
      <c r="D23" s="1661"/>
      <c r="E23" s="1661"/>
      <c r="F23" s="1661"/>
      <c r="G23" s="1662"/>
      <c r="H23" s="1663"/>
      <c r="I23" s="1663"/>
      <c r="J23" s="1663"/>
      <c r="K23" s="1663"/>
      <c r="L23" s="1663"/>
      <c r="M23" s="1663"/>
      <c r="N23" s="1663"/>
      <c r="O23" s="1663"/>
      <c r="P23" s="1663"/>
      <c r="Q23" s="1663"/>
      <c r="R23" s="1663"/>
      <c r="S23" s="1663"/>
      <c r="T23" s="1663"/>
      <c r="U23" s="1663"/>
      <c r="V23" s="1663"/>
      <c r="W23" s="1663"/>
      <c r="X23" s="1663"/>
      <c r="Y23" s="1664"/>
      <c r="Z23" s="597"/>
    </row>
    <row r="24" spans="1:26" ht="35.1" customHeight="1">
      <c r="A24" s="1634"/>
      <c r="B24" s="1649"/>
      <c r="C24" s="1660" t="s">
        <v>11</v>
      </c>
      <c r="D24" s="1661"/>
      <c r="E24" s="1661"/>
      <c r="F24" s="1661"/>
      <c r="G24" s="1662"/>
      <c r="H24" s="1665"/>
      <c r="I24" s="1665"/>
      <c r="J24" s="1665"/>
      <c r="K24" s="1665"/>
      <c r="L24" s="1665"/>
      <c r="M24" s="1665"/>
      <c r="N24" s="1665"/>
      <c r="O24" s="1665"/>
      <c r="P24" s="1666"/>
      <c r="Q24" s="1667" t="s">
        <v>9</v>
      </c>
      <c r="R24" s="1668"/>
      <c r="S24" s="1669"/>
      <c r="T24" s="1670"/>
      <c r="U24" s="1670"/>
      <c r="V24" s="1670"/>
      <c r="W24" s="1670"/>
      <c r="X24" s="1670"/>
      <c r="Y24" s="1671"/>
      <c r="Z24" s="603"/>
    </row>
    <row r="25" spans="1:26" ht="35.1" customHeight="1" thickBot="1">
      <c r="A25" s="1650"/>
      <c r="B25" s="1651"/>
      <c r="C25" s="1756" t="s">
        <v>4188</v>
      </c>
      <c r="D25" s="1757"/>
      <c r="E25" s="1757"/>
      <c r="F25" s="1757"/>
      <c r="G25" s="1758"/>
      <c r="H25" s="1759"/>
      <c r="I25" s="1759"/>
      <c r="J25" s="1759"/>
      <c r="K25" s="1759"/>
      <c r="L25" s="1759"/>
      <c r="M25" s="1759"/>
      <c r="N25" s="1759"/>
      <c r="O25" s="1759"/>
      <c r="P25" s="1759"/>
      <c r="Q25" s="1759"/>
      <c r="R25" s="1759"/>
      <c r="S25" s="1759"/>
      <c r="T25" s="1759"/>
      <c r="U25" s="1759"/>
      <c r="V25" s="1759"/>
      <c r="W25" s="1759"/>
      <c r="X25" s="1759"/>
      <c r="Y25" s="1760"/>
      <c r="Z25" s="603"/>
    </row>
    <row r="26" spans="1:26" ht="35.1" customHeight="1">
      <c r="A26" s="1632" t="s">
        <v>3347</v>
      </c>
      <c r="B26" s="1648"/>
      <c r="C26" s="1636" t="s">
        <v>3348</v>
      </c>
      <c r="D26" s="1637"/>
      <c r="E26" s="1637"/>
      <c r="F26" s="1637"/>
      <c r="G26" s="1637"/>
      <c r="H26" s="1637"/>
      <c r="I26" s="1637"/>
      <c r="J26" s="1637"/>
      <c r="K26" s="1637"/>
      <c r="L26" s="1637"/>
      <c r="M26" s="1637"/>
      <c r="N26" s="1637"/>
      <c r="O26" s="1637"/>
      <c r="P26" s="1637"/>
      <c r="Q26" s="1637"/>
      <c r="R26" s="1637"/>
      <c r="S26" s="1637"/>
      <c r="T26" s="1637"/>
      <c r="U26" s="1637"/>
      <c r="V26" s="1637"/>
      <c r="W26" s="1637"/>
      <c r="X26" s="1637"/>
      <c r="Y26" s="1639"/>
    </row>
    <row r="27" spans="1:26" ht="35.1" customHeight="1" thickBot="1">
      <c r="A27" s="1634"/>
      <c r="B27" s="1649"/>
      <c r="C27" s="604" t="s">
        <v>3349</v>
      </c>
      <c r="D27" s="605" t="s">
        <v>3350</v>
      </c>
      <c r="E27" s="1640" t="s">
        <v>3351</v>
      </c>
      <c r="F27" s="1641"/>
      <c r="G27" s="1641"/>
      <c r="H27" s="1641"/>
      <c r="I27" s="1641"/>
      <c r="J27" s="1641"/>
      <c r="K27" s="1641"/>
      <c r="L27" s="1641"/>
      <c r="M27" s="1641"/>
      <c r="N27" s="1642"/>
      <c r="O27" s="606" t="s">
        <v>3352</v>
      </c>
      <c r="P27" s="607"/>
      <c r="Q27" s="607"/>
      <c r="R27" s="607"/>
      <c r="S27" s="607"/>
      <c r="T27" s="607"/>
      <c r="U27" s="607"/>
      <c r="V27" s="607"/>
      <c r="W27" s="607"/>
      <c r="X27" s="607"/>
      <c r="Y27" s="608"/>
    </row>
    <row r="28" spans="1:26" ht="35.1" customHeight="1" thickTop="1">
      <c r="A28" s="1634"/>
      <c r="B28" s="1649"/>
      <c r="C28" s="609" t="s">
        <v>2820</v>
      </c>
      <c r="D28" s="609" t="s">
        <v>2820</v>
      </c>
      <c r="E28" s="610" t="s">
        <v>3353</v>
      </c>
      <c r="F28" s="610"/>
      <c r="G28" s="611"/>
      <c r="H28" s="611"/>
      <c r="I28" s="611"/>
      <c r="J28" s="612"/>
      <c r="K28" s="612"/>
      <c r="L28" s="612"/>
      <c r="M28" s="612"/>
      <c r="N28" s="612"/>
      <c r="O28" s="613"/>
      <c r="P28" s="614"/>
      <c r="Q28" s="614"/>
      <c r="R28" s="614"/>
      <c r="S28" s="614"/>
      <c r="T28" s="614"/>
      <c r="U28" s="614"/>
      <c r="V28" s="614"/>
      <c r="W28" s="614"/>
      <c r="X28" s="614"/>
      <c r="Y28" s="615"/>
    </row>
    <row r="29" spans="1:26" ht="35.1" customHeight="1">
      <c r="A29" s="1634"/>
      <c r="B29" s="1649"/>
      <c r="C29" s="609" t="s">
        <v>2820</v>
      </c>
      <c r="D29" s="609" t="s">
        <v>2820</v>
      </c>
      <c r="E29" s="610" t="s">
        <v>3354</v>
      </c>
      <c r="F29" s="610"/>
      <c r="G29" s="611"/>
      <c r="H29" s="611"/>
      <c r="I29" s="611"/>
      <c r="J29" s="611"/>
      <c r="K29" s="611"/>
      <c r="L29" s="616"/>
      <c r="M29" s="616"/>
      <c r="N29" s="616"/>
      <c r="O29" s="617"/>
      <c r="P29" s="618"/>
      <c r="Q29" s="618"/>
      <c r="R29" s="618"/>
      <c r="S29" s="618"/>
      <c r="T29" s="614"/>
      <c r="U29" s="614"/>
      <c r="V29" s="614"/>
      <c r="W29" s="614"/>
      <c r="X29" s="614"/>
      <c r="Y29" s="619"/>
    </row>
    <row r="30" spans="1:26" ht="35.1" customHeight="1">
      <c r="A30" s="1634"/>
      <c r="B30" s="1649"/>
      <c r="C30" s="609" t="s">
        <v>2820</v>
      </c>
      <c r="D30" s="609" t="s">
        <v>2820</v>
      </c>
      <c r="E30" s="610" t="s">
        <v>3355</v>
      </c>
      <c r="F30" s="610"/>
      <c r="G30" s="611"/>
      <c r="H30" s="611"/>
      <c r="I30" s="611"/>
      <c r="J30" s="611"/>
      <c r="K30" s="611"/>
      <c r="L30" s="611"/>
      <c r="M30" s="616"/>
      <c r="N30" s="616"/>
      <c r="O30" s="617"/>
      <c r="P30" s="618"/>
      <c r="Q30" s="618"/>
      <c r="R30" s="618"/>
      <c r="S30" s="618"/>
      <c r="T30" s="614"/>
      <c r="U30" s="614"/>
      <c r="V30" s="614"/>
      <c r="W30" s="614"/>
      <c r="X30" s="614"/>
      <c r="Y30" s="619"/>
    </row>
    <row r="31" spans="1:26" ht="35.1" customHeight="1">
      <c r="A31" s="1634"/>
      <c r="B31" s="1649"/>
      <c r="C31" s="609" t="s">
        <v>2820</v>
      </c>
      <c r="D31" s="609" t="s">
        <v>2820</v>
      </c>
      <c r="E31" s="610" t="s">
        <v>3356</v>
      </c>
      <c r="F31" s="610"/>
      <c r="G31" s="611"/>
      <c r="H31" s="611"/>
      <c r="I31" s="611"/>
      <c r="J31" s="611"/>
      <c r="K31" s="611"/>
      <c r="L31" s="616"/>
      <c r="M31" s="616"/>
      <c r="N31" s="616"/>
      <c r="O31" s="617"/>
      <c r="P31" s="618"/>
      <c r="Q31" s="618"/>
      <c r="R31" s="618"/>
      <c r="S31" s="618"/>
      <c r="T31" s="614"/>
      <c r="U31" s="614"/>
      <c r="V31" s="614"/>
      <c r="W31" s="614"/>
      <c r="X31" s="614"/>
      <c r="Y31" s="619"/>
    </row>
    <row r="32" spans="1:26" ht="35.1" customHeight="1" thickBot="1">
      <c r="A32" s="1650"/>
      <c r="B32" s="1651"/>
      <c r="C32" s="620" t="s">
        <v>2820</v>
      </c>
      <c r="D32" s="620" t="s">
        <v>2820</v>
      </c>
      <c r="E32" s="621"/>
      <c r="F32" s="621"/>
      <c r="G32" s="622"/>
      <c r="H32" s="622"/>
      <c r="I32" s="622"/>
      <c r="J32" s="622"/>
      <c r="K32" s="622"/>
      <c r="L32" s="623"/>
      <c r="M32" s="623"/>
      <c r="N32" s="623"/>
      <c r="O32" s="624"/>
      <c r="P32" s="625"/>
      <c r="Q32" s="625"/>
      <c r="R32" s="625"/>
      <c r="S32" s="625"/>
      <c r="T32" s="625"/>
      <c r="U32" s="625"/>
      <c r="V32" s="625"/>
      <c r="W32" s="625"/>
      <c r="X32" s="625"/>
      <c r="Y32" s="626"/>
    </row>
    <row r="33" spans="1:26" ht="35.1" customHeight="1" thickBot="1">
      <c r="A33" s="1632" t="s">
        <v>3357</v>
      </c>
      <c r="B33" s="1648"/>
      <c r="C33" s="1652" t="s">
        <v>3040</v>
      </c>
      <c r="D33" s="1653"/>
      <c r="E33" s="1654" t="s">
        <v>3358</v>
      </c>
      <c r="F33" s="1655"/>
      <c r="G33" s="1655"/>
      <c r="H33" s="1655"/>
      <c r="I33" s="1655"/>
      <c r="J33" s="1655"/>
      <c r="K33" s="1655"/>
      <c r="L33" s="1655"/>
      <c r="M33" s="1655"/>
      <c r="N33" s="1656"/>
      <c r="O33" s="1654" t="s">
        <v>3359</v>
      </c>
      <c r="P33" s="1655"/>
      <c r="Q33" s="1655"/>
      <c r="R33" s="1655"/>
      <c r="S33" s="1655"/>
      <c r="T33" s="1655"/>
      <c r="U33" s="1655"/>
      <c r="V33" s="1655"/>
      <c r="W33" s="1655"/>
      <c r="X33" s="1655"/>
      <c r="Y33" s="1657"/>
    </row>
    <row r="34" spans="1:26" ht="35.1" customHeight="1" thickTop="1">
      <c r="A34" s="1634"/>
      <c r="B34" s="1649"/>
      <c r="C34" s="1658" t="s">
        <v>2820</v>
      </c>
      <c r="D34" s="1659"/>
      <c r="E34" s="627" t="s">
        <v>3360</v>
      </c>
      <c r="F34" s="611"/>
      <c r="G34" s="611"/>
      <c r="H34" s="611"/>
      <c r="I34" s="611"/>
      <c r="J34" s="611"/>
      <c r="K34" s="611"/>
      <c r="L34" s="612"/>
      <c r="M34" s="612"/>
      <c r="N34" s="612"/>
      <c r="O34" s="628"/>
      <c r="P34" s="629"/>
      <c r="Q34" s="629"/>
      <c r="R34" s="629"/>
      <c r="S34" s="629"/>
      <c r="T34" s="629"/>
      <c r="U34" s="629"/>
      <c r="V34" s="629"/>
      <c r="W34" s="629"/>
      <c r="X34" s="629"/>
      <c r="Y34" s="630"/>
    </row>
    <row r="35" spans="1:26" ht="35.1" customHeight="1">
      <c r="A35" s="1634"/>
      <c r="B35" s="1649"/>
      <c r="C35" s="1658" t="s">
        <v>2820</v>
      </c>
      <c r="D35" s="1659"/>
      <c r="E35" s="627" t="s">
        <v>3361</v>
      </c>
      <c r="F35" s="627"/>
      <c r="G35" s="627"/>
      <c r="H35" s="627"/>
      <c r="I35" s="627"/>
      <c r="J35" s="627"/>
      <c r="K35" s="627"/>
      <c r="L35" s="627"/>
      <c r="M35" s="627"/>
      <c r="N35" s="627"/>
      <c r="O35" s="631"/>
      <c r="P35" s="632"/>
      <c r="Q35" s="632"/>
      <c r="R35" s="632"/>
      <c r="S35" s="632"/>
      <c r="Y35" s="633"/>
      <c r="Z35" s="634"/>
    </row>
    <row r="36" spans="1:26" ht="35.1" customHeight="1">
      <c r="A36" s="1634"/>
      <c r="B36" s="1649"/>
      <c r="C36" s="1658" t="s">
        <v>2820</v>
      </c>
      <c r="D36" s="1659"/>
      <c r="E36" s="627" t="s">
        <v>3362</v>
      </c>
      <c r="F36" s="627"/>
      <c r="G36" s="627"/>
      <c r="H36" s="627"/>
      <c r="I36" s="627"/>
      <c r="J36" s="627"/>
      <c r="K36" s="627"/>
      <c r="L36" s="627"/>
      <c r="M36" s="627"/>
      <c r="N36" s="627"/>
      <c r="O36" s="631"/>
      <c r="P36" s="632"/>
      <c r="Q36" s="632"/>
      <c r="R36" s="632"/>
      <c r="S36" s="632"/>
      <c r="U36" s="597"/>
      <c r="Y36" s="633"/>
    </row>
    <row r="37" spans="1:26" ht="35.1" customHeight="1" thickBot="1">
      <c r="A37" s="1650"/>
      <c r="B37" s="1651"/>
      <c r="C37" s="1630" t="s">
        <v>2820</v>
      </c>
      <c r="D37" s="1631"/>
      <c r="E37" s="1761"/>
      <c r="F37" s="1762"/>
      <c r="G37" s="1762"/>
      <c r="H37" s="1762"/>
      <c r="I37" s="1762"/>
      <c r="J37" s="1762"/>
      <c r="K37" s="1762"/>
      <c r="L37" s="1762"/>
      <c r="M37" s="1762"/>
      <c r="N37" s="1763"/>
      <c r="O37" s="635"/>
      <c r="P37" s="632"/>
      <c r="Q37" s="632"/>
      <c r="R37" s="632"/>
      <c r="S37" s="632"/>
      <c r="U37" s="597"/>
      <c r="Y37" s="633"/>
    </row>
    <row r="38" spans="1:26" ht="35.1" customHeight="1">
      <c r="A38" s="1632" t="s">
        <v>3363</v>
      </c>
      <c r="B38" s="1633"/>
      <c r="C38" s="1636" t="s">
        <v>3364</v>
      </c>
      <c r="D38" s="1637"/>
      <c r="E38" s="1637"/>
      <c r="F38" s="1637"/>
      <c r="G38" s="1637"/>
      <c r="H38" s="1637"/>
      <c r="I38" s="1637"/>
      <c r="J38" s="1637"/>
      <c r="K38" s="1637"/>
      <c r="L38" s="1637"/>
      <c r="M38" s="1637"/>
      <c r="N38" s="1637"/>
      <c r="O38" s="1638"/>
      <c r="P38" s="1637"/>
      <c r="Q38" s="1637"/>
      <c r="R38" s="1637"/>
      <c r="S38" s="1637"/>
      <c r="T38" s="1637"/>
      <c r="U38" s="1637"/>
      <c r="V38" s="1637"/>
      <c r="W38" s="1637"/>
      <c r="X38" s="1637"/>
      <c r="Y38" s="1639"/>
    </row>
    <row r="39" spans="1:26" ht="35.1" customHeight="1" thickBot="1">
      <c r="A39" s="1634"/>
      <c r="B39" s="1635"/>
      <c r="C39" s="636" t="s">
        <v>3365</v>
      </c>
      <c r="D39" s="637" t="s">
        <v>3366</v>
      </c>
      <c r="E39" s="1640" t="s">
        <v>3367</v>
      </c>
      <c r="F39" s="1641"/>
      <c r="G39" s="1641"/>
      <c r="H39" s="1641"/>
      <c r="I39" s="1641"/>
      <c r="J39" s="1641"/>
      <c r="K39" s="1641"/>
      <c r="L39" s="1641"/>
      <c r="M39" s="1641"/>
      <c r="N39" s="1642"/>
      <c r="O39" s="1640" t="s">
        <v>3368</v>
      </c>
      <c r="P39" s="1641"/>
      <c r="Q39" s="1641"/>
      <c r="R39" s="1641"/>
      <c r="S39" s="1641"/>
      <c r="T39" s="1641"/>
      <c r="U39" s="1641"/>
      <c r="V39" s="1641"/>
      <c r="W39" s="1641"/>
      <c r="X39" s="1641"/>
      <c r="Y39" s="1643"/>
    </row>
    <row r="40" spans="1:26" ht="35.1" customHeight="1" thickTop="1">
      <c r="A40" s="1634"/>
      <c r="B40" s="1635"/>
      <c r="C40" s="609" t="s">
        <v>2820</v>
      </c>
      <c r="D40" s="609" t="s">
        <v>2820</v>
      </c>
      <c r="E40" s="627" t="s">
        <v>3369</v>
      </c>
      <c r="F40" s="611"/>
      <c r="G40" s="611"/>
      <c r="H40" s="611"/>
      <c r="I40" s="611"/>
      <c r="J40" s="612"/>
      <c r="K40" s="612"/>
      <c r="L40" s="612"/>
      <c r="M40" s="612"/>
      <c r="N40" s="612"/>
      <c r="O40" s="638" t="s">
        <v>3370</v>
      </c>
      <c r="P40" s="612"/>
      <c r="Q40" s="612"/>
      <c r="R40" s="612"/>
      <c r="S40" s="612"/>
      <c r="T40" s="612"/>
      <c r="U40" s="612"/>
      <c r="V40" s="612"/>
      <c r="W40" s="612"/>
      <c r="X40" s="612"/>
      <c r="Y40" s="639"/>
    </row>
    <row r="41" spans="1:26" ht="35.1" customHeight="1">
      <c r="A41" s="1634"/>
      <c r="B41" s="1635"/>
      <c r="C41" s="609" t="s">
        <v>2820</v>
      </c>
      <c r="D41" s="609" t="s">
        <v>2820</v>
      </c>
      <c r="E41" s="627" t="s">
        <v>4189</v>
      </c>
      <c r="F41" s="611"/>
      <c r="G41" s="611"/>
      <c r="H41" s="611"/>
      <c r="I41" s="611"/>
      <c r="J41" s="611"/>
      <c r="K41" s="611"/>
      <c r="L41" s="616"/>
      <c r="M41" s="616"/>
      <c r="N41" s="616"/>
      <c r="O41" s="638"/>
      <c r="P41" s="616"/>
      <c r="Q41" s="616"/>
      <c r="R41" s="616"/>
      <c r="S41" s="616"/>
      <c r="T41" s="612"/>
      <c r="U41" s="612"/>
      <c r="V41" s="612"/>
      <c r="W41" s="612"/>
      <c r="X41" s="612"/>
      <c r="Y41" s="640"/>
    </row>
    <row r="42" spans="1:26" ht="35.1" customHeight="1">
      <c r="A42" s="1634"/>
      <c r="B42" s="1635"/>
      <c r="C42" s="609" t="s">
        <v>2820</v>
      </c>
      <c r="D42" s="609" t="s">
        <v>2820</v>
      </c>
      <c r="E42" s="627" t="s">
        <v>3371</v>
      </c>
      <c r="F42" s="611"/>
      <c r="G42" s="611"/>
      <c r="H42" s="611"/>
      <c r="I42" s="611"/>
      <c r="J42" s="611"/>
      <c r="K42" s="611"/>
      <c r="L42" s="611"/>
      <c r="M42" s="616"/>
      <c r="N42" s="616"/>
      <c r="O42" s="638" t="s">
        <v>3372</v>
      </c>
      <c r="P42" s="616"/>
      <c r="Q42" s="616"/>
      <c r="R42" s="616"/>
      <c r="S42" s="616"/>
      <c r="T42" s="612"/>
      <c r="U42" s="612"/>
      <c r="V42" s="612"/>
      <c r="W42" s="612"/>
      <c r="X42" s="612"/>
      <c r="Y42" s="640"/>
    </row>
    <row r="43" spans="1:26" ht="35.1" customHeight="1">
      <c r="A43" s="1634"/>
      <c r="B43" s="1635"/>
      <c r="C43" s="609" t="s">
        <v>2820</v>
      </c>
      <c r="D43" s="609" t="s">
        <v>2820</v>
      </c>
      <c r="E43" s="627" t="s">
        <v>3373</v>
      </c>
      <c r="F43" s="611"/>
      <c r="G43" s="611"/>
      <c r="H43" s="611"/>
      <c r="I43" s="611"/>
      <c r="J43" s="611"/>
      <c r="K43" s="611"/>
      <c r="L43" s="616"/>
      <c r="M43" s="616"/>
      <c r="N43" s="616"/>
      <c r="O43" s="638" t="s">
        <v>3374</v>
      </c>
      <c r="P43" s="616"/>
      <c r="Q43" s="616"/>
      <c r="R43" s="616"/>
      <c r="S43" s="616"/>
      <c r="T43" s="612"/>
      <c r="U43" s="612"/>
      <c r="V43" s="612"/>
      <c r="W43" s="612"/>
      <c r="X43" s="612"/>
      <c r="Y43" s="640"/>
    </row>
    <row r="44" spans="1:26" ht="35.1" customHeight="1">
      <c r="A44" s="1634"/>
      <c r="B44" s="1635"/>
      <c r="C44" s="609" t="s">
        <v>2820</v>
      </c>
      <c r="D44" s="609" t="s">
        <v>2820</v>
      </c>
      <c r="E44" s="627" t="s">
        <v>3375</v>
      </c>
      <c r="F44" s="611"/>
      <c r="G44" s="611"/>
      <c r="H44" s="611"/>
      <c r="I44" s="611"/>
      <c r="J44" s="611"/>
      <c r="K44" s="611"/>
      <c r="L44" s="612"/>
      <c r="M44" s="641"/>
      <c r="N44" s="641"/>
      <c r="O44" s="638" t="s">
        <v>3376</v>
      </c>
      <c r="P44" s="641"/>
      <c r="Q44" s="641"/>
      <c r="R44" s="641"/>
      <c r="S44" s="641"/>
      <c r="T44" s="612"/>
      <c r="U44" s="612"/>
      <c r="V44" s="612"/>
      <c r="W44" s="612"/>
      <c r="X44" s="612"/>
      <c r="Y44" s="642"/>
    </row>
    <row r="45" spans="1:26" ht="35.1" customHeight="1">
      <c r="A45" s="1634"/>
      <c r="B45" s="1635"/>
      <c r="C45" s="609" t="s">
        <v>2820</v>
      </c>
      <c r="D45" s="609" t="s">
        <v>2820</v>
      </c>
      <c r="E45" s="627" t="s">
        <v>4190</v>
      </c>
      <c r="F45" s="611"/>
      <c r="G45" s="611"/>
      <c r="H45" s="611"/>
      <c r="I45" s="611"/>
      <c r="J45" s="611"/>
      <c r="K45" s="611"/>
      <c r="L45" s="616"/>
      <c r="M45" s="616"/>
      <c r="N45" s="616"/>
      <c r="O45" s="638"/>
      <c r="P45" s="616"/>
      <c r="Q45" s="616"/>
      <c r="R45" s="616"/>
      <c r="S45" s="616"/>
      <c r="T45" s="612"/>
      <c r="U45" s="612"/>
      <c r="V45" s="612"/>
      <c r="W45" s="612"/>
      <c r="X45" s="612"/>
      <c r="Y45" s="640"/>
    </row>
    <row r="46" spans="1:26" ht="35.1" customHeight="1">
      <c r="A46" s="1634"/>
      <c r="B46" s="1635"/>
      <c r="C46" s="609" t="s">
        <v>2820</v>
      </c>
      <c r="D46" s="609" t="s">
        <v>2820</v>
      </c>
      <c r="E46" s="627" t="s">
        <v>3377</v>
      </c>
      <c r="F46" s="611"/>
      <c r="G46" s="611"/>
      <c r="H46" s="611"/>
      <c r="I46" s="611"/>
      <c r="J46" s="611"/>
      <c r="K46" s="611"/>
      <c r="L46" s="616"/>
      <c r="M46" s="616"/>
      <c r="N46" s="616"/>
      <c r="O46" s="638" t="s">
        <v>3378</v>
      </c>
      <c r="P46" s="616"/>
      <c r="Q46" s="616"/>
      <c r="R46" s="616"/>
      <c r="S46" s="616"/>
      <c r="T46" s="612"/>
      <c r="U46" s="612"/>
      <c r="V46" s="612"/>
      <c r="W46" s="612"/>
      <c r="X46" s="612"/>
      <c r="Y46" s="640"/>
    </row>
    <row r="47" spans="1:26" ht="35.1" customHeight="1">
      <c r="A47" s="1634"/>
      <c r="B47" s="1635"/>
      <c r="C47" s="609" t="s">
        <v>2820</v>
      </c>
      <c r="D47" s="609" t="s">
        <v>2820</v>
      </c>
      <c r="E47" s="627" t="s">
        <v>3379</v>
      </c>
      <c r="F47" s="611"/>
      <c r="G47" s="611"/>
      <c r="H47" s="611"/>
      <c r="I47" s="611"/>
      <c r="J47" s="611"/>
      <c r="K47" s="611"/>
      <c r="L47" s="612"/>
      <c r="M47" s="612"/>
      <c r="N47" s="612"/>
      <c r="O47" s="638" t="s">
        <v>3380</v>
      </c>
      <c r="P47" s="612"/>
      <c r="Q47" s="612"/>
      <c r="R47" s="612"/>
      <c r="S47" s="612"/>
      <c r="T47" s="612"/>
      <c r="U47" s="612"/>
      <c r="V47" s="612"/>
      <c r="W47" s="612"/>
      <c r="X47" s="612"/>
      <c r="Y47" s="639"/>
    </row>
    <row r="48" spans="1:26" ht="35.1" customHeight="1" thickBot="1">
      <c r="A48" s="1634"/>
      <c r="B48" s="1635"/>
      <c r="C48" s="609" t="s">
        <v>2820</v>
      </c>
      <c r="D48" s="609" t="s">
        <v>2820</v>
      </c>
      <c r="E48" s="1644"/>
      <c r="F48" s="1645"/>
      <c r="G48" s="1645"/>
      <c r="H48" s="1645"/>
      <c r="I48" s="1645"/>
      <c r="J48" s="1645"/>
      <c r="K48" s="1645"/>
      <c r="L48" s="1645"/>
      <c r="M48" s="1645"/>
      <c r="N48" s="1646"/>
      <c r="O48" s="1644"/>
      <c r="P48" s="1645"/>
      <c r="Q48" s="1645"/>
      <c r="R48" s="1645"/>
      <c r="S48" s="1645"/>
      <c r="T48" s="1645"/>
      <c r="U48" s="1645"/>
      <c r="V48" s="1645"/>
      <c r="W48" s="1645"/>
      <c r="X48" s="1645"/>
      <c r="Y48" s="1647"/>
    </row>
    <row r="49" spans="1:26" ht="35.1" customHeight="1">
      <c r="A49" s="1618" t="s">
        <v>3381</v>
      </c>
      <c r="B49" s="1619"/>
      <c r="C49" s="1619"/>
      <c r="D49" s="1619"/>
      <c r="E49" s="1619"/>
      <c r="F49" s="1619"/>
      <c r="G49" s="1619"/>
      <c r="H49" s="1619"/>
      <c r="I49" s="1619"/>
      <c r="J49" s="1619"/>
      <c r="K49" s="1619"/>
      <c r="L49" s="1619"/>
      <c r="M49" s="1619"/>
      <c r="N49" s="1619"/>
      <c r="O49" s="1619"/>
      <c r="P49" s="1619"/>
      <c r="Q49" s="1619"/>
      <c r="R49" s="1619"/>
      <c r="S49" s="1619"/>
      <c r="T49" s="1619"/>
      <c r="U49" s="1619"/>
      <c r="V49" s="1619"/>
      <c r="W49" s="1619"/>
      <c r="X49" s="1619"/>
      <c r="Y49" s="1620"/>
      <c r="Z49" s="597"/>
    </row>
    <row r="50" spans="1:26" ht="35.1" customHeight="1">
      <c r="A50" s="1621"/>
      <c r="B50" s="1622"/>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3"/>
    </row>
    <row r="51" spans="1:26" ht="35.1" customHeight="1">
      <c r="A51" s="1624"/>
      <c r="B51" s="1625"/>
      <c r="C51" s="1625"/>
      <c r="D51" s="1625"/>
      <c r="E51" s="1625"/>
      <c r="F51" s="1625"/>
      <c r="G51" s="1625"/>
      <c r="H51" s="1625"/>
      <c r="I51" s="1625"/>
      <c r="J51" s="1625"/>
      <c r="K51" s="1625"/>
      <c r="L51" s="1625"/>
      <c r="M51" s="1625"/>
      <c r="N51" s="1625"/>
      <c r="O51" s="1625"/>
      <c r="P51" s="1625"/>
      <c r="Q51" s="1625"/>
      <c r="R51" s="1625"/>
      <c r="S51" s="1625"/>
      <c r="T51" s="1625"/>
      <c r="U51" s="1625"/>
      <c r="V51" s="1625"/>
      <c r="W51" s="1625"/>
      <c r="X51" s="1625"/>
      <c r="Y51" s="1626"/>
    </row>
    <row r="52" spans="1:26" ht="35.1" customHeight="1" thickBot="1">
      <c r="A52" s="1627"/>
      <c r="B52" s="1628"/>
      <c r="C52" s="1628"/>
      <c r="D52" s="1628"/>
      <c r="E52" s="1628"/>
      <c r="F52" s="1628"/>
      <c r="G52" s="1628"/>
      <c r="H52" s="1628"/>
      <c r="I52" s="1628"/>
      <c r="J52" s="1628"/>
      <c r="K52" s="1628"/>
      <c r="L52" s="1628"/>
      <c r="M52" s="1628"/>
      <c r="N52" s="1628"/>
      <c r="O52" s="1628"/>
      <c r="P52" s="1628"/>
      <c r="Q52" s="1628"/>
      <c r="R52" s="1628"/>
      <c r="S52" s="1628"/>
      <c r="T52" s="1628"/>
      <c r="U52" s="1628"/>
      <c r="V52" s="1628"/>
      <c r="W52" s="1628"/>
      <c r="X52" s="1628"/>
      <c r="Y52" s="1629"/>
    </row>
  </sheetData>
  <mergeCells count="84">
    <mergeCell ref="A20:B25"/>
    <mergeCell ref="C25:G25"/>
    <mergeCell ref="H25:Y25"/>
    <mergeCell ref="E37:N37"/>
    <mergeCell ref="T2:Y2"/>
    <mergeCell ref="A7:B18"/>
    <mergeCell ref="C7:G10"/>
    <mergeCell ref="H7:I7"/>
    <mergeCell ref="J7:Y7"/>
    <mergeCell ref="H8:I8"/>
    <mergeCell ref="J8:P8"/>
    <mergeCell ref="Q8:Y8"/>
    <mergeCell ref="H9:I9"/>
    <mergeCell ref="J9:P9"/>
    <mergeCell ref="Q9:R9"/>
    <mergeCell ref="S9:Y9"/>
    <mergeCell ref="AA2:AB2"/>
    <mergeCell ref="A3:Y3"/>
    <mergeCell ref="M4:Y4"/>
    <mergeCell ref="A5:B6"/>
    <mergeCell ref="C5:Y6"/>
    <mergeCell ref="H10:I10"/>
    <mergeCell ref="J10:P10"/>
    <mergeCell ref="Q10:Y10"/>
    <mergeCell ref="C11:G14"/>
    <mergeCell ref="H11:I11"/>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C21:G21"/>
    <mergeCell ref="H21:Y21"/>
    <mergeCell ref="C22:G22"/>
    <mergeCell ref="C15:G18"/>
    <mergeCell ref="H15:I15"/>
    <mergeCell ref="J15:Y15"/>
    <mergeCell ref="H16:I16"/>
    <mergeCell ref="J16:P16"/>
    <mergeCell ref="Q16:Y16"/>
    <mergeCell ref="H22:Y22"/>
    <mergeCell ref="H18:I18"/>
    <mergeCell ref="J18:P18"/>
    <mergeCell ref="Q18:Y18"/>
    <mergeCell ref="A19:Y19"/>
    <mergeCell ref="C20:G20"/>
    <mergeCell ref="H20:Y20"/>
    <mergeCell ref="C23:G23"/>
    <mergeCell ref="H23:Y23"/>
    <mergeCell ref="C24:G24"/>
    <mergeCell ref="H24:P24"/>
    <mergeCell ref="Q24:R24"/>
    <mergeCell ref="S24:Y24"/>
    <mergeCell ref="A26:B32"/>
    <mergeCell ref="C26:Y26"/>
    <mergeCell ref="E27:N27"/>
    <mergeCell ref="A33:B37"/>
    <mergeCell ref="C33:D33"/>
    <mergeCell ref="E33:N33"/>
    <mergeCell ref="O33:Y33"/>
    <mergeCell ref="C34:D34"/>
    <mergeCell ref="C35:D35"/>
    <mergeCell ref="C36:D36"/>
    <mergeCell ref="A49:Y49"/>
    <mergeCell ref="A50:Y50"/>
    <mergeCell ref="A51:Y51"/>
    <mergeCell ref="A52:Y52"/>
    <mergeCell ref="C37:D37"/>
    <mergeCell ref="A38:B48"/>
    <mergeCell ref="C38:Y38"/>
    <mergeCell ref="E39:N39"/>
    <mergeCell ref="O39:Y39"/>
    <mergeCell ref="E48:N48"/>
    <mergeCell ref="O48:Y48"/>
  </mergeCells>
  <phoneticPr fontId="1"/>
  <dataValidations count="1">
    <dataValidation type="list" allowBlank="1" showInputMessage="1" showErrorMessage="1" sqref="C40:D48 IY40:IZ48 SU40:SV48 ACQ40:ACR48 AMM40:AMN48 AWI40:AWJ48 BGE40:BGF48 BQA40:BQB48 BZW40:BZX48 CJS40:CJT48 CTO40:CTP48 DDK40:DDL48 DNG40:DNH48 DXC40:DXD48 EGY40:EGZ48 EQU40:EQV48 FAQ40:FAR48 FKM40:FKN48 FUI40:FUJ48 GEE40:GEF48 GOA40:GOB48 GXW40:GXX48 HHS40:HHT48 HRO40:HRP48 IBK40:IBL48 ILG40:ILH48 IVC40:IVD48 JEY40:JEZ48 JOU40:JOV48 JYQ40:JYR48 KIM40:KIN48 KSI40:KSJ48 LCE40:LCF48 LMA40:LMB48 LVW40:LVX48 MFS40:MFT48 MPO40:MPP48 MZK40:MZL48 NJG40:NJH48 NTC40:NTD48 OCY40:OCZ48 OMU40:OMV48 OWQ40:OWR48 PGM40:PGN48 PQI40:PQJ48 QAE40:QAF48 QKA40:QKB48 QTW40:QTX48 RDS40:RDT48 RNO40:RNP48 RXK40:RXL48 SHG40:SHH48 SRC40:SRD48 TAY40:TAZ48 TKU40:TKV48 TUQ40:TUR48 UEM40:UEN48 UOI40:UOJ48 UYE40:UYF48 VIA40:VIB48 VRW40:VRX48 WBS40:WBT48 WLO40:WLP48 WVK40:WVL48 C65576:D65584 IY65576:IZ65584 SU65576:SV65584 ACQ65576:ACR65584 AMM65576:AMN65584 AWI65576:AWJ65584 BGE65576:BGF65584 BQA65576:BQB65584 BZW65576:BZX65584 CJS65576:CJT65584 CTO65576:CTP65584 DDK65576:DDL65584 DNG65576:DNH65584 DXC65576:DXD65584 EGY65576:EGZ65584 EQU65576:EQV65584 FAQ65576:FAR65584 FKM65576:FKN65584 FUI65576:FUJ65584 GEE65576:GEF65584 GOA65576:GOB65584 GXW65576:GXX65584 HHS65576:HHT65584 HRO65576:HRP65584 IBK65576:IBL65584 ILG65576:ILH65584 IVC65576:IVD65584 JEY65576:JEZ65584 JOU65576:JOV65584 JYQ65576:JYR65584 KIM65576:KIN65584 KSI65576:KSJ65584 LCE65576:LCF65584 LMA65576:LMB65584 LVW65576:LVX65584 MFS65576:MFT65584 MPO65576:MPP65584 MZK65576:MZL65584 NJG65576:NJH65584 NTC65576:NTD65584 OCY65576:OCZ65584 OMU65576:OMV65584 OWQ65576:OWR65584 PGM65576:PGN65584 PQI65576:PQJ65584 QAE65576:QAF65584 QKA65576:QKB65584 QTW65576:QTX65584 RDS65576:RDT65584 RNO65576:RNP65584 RXK65576:RXL65584 SHG65576:SHH65584 SRC65576:SRD65584 TAY65576:TAZ65584 TKU65576:TKV65584 TUQ65576:TUR65584 UEM65576:UEN65584 UOI65576:UOJ65584 UYE65576:UYF65584 VIA65576:VIB65584 VRW65576:VRX65584 WBS65576:WBT65584 WLO65576:WLP65584 WVK65576:WVL65584 C131112:D131120 IY131112:IZ131120 SU131112:SV131120 ACQ131112:ACR131120 AMM131112:AMN131120 AWI131112:AWJ131120 BGE131112:BGF131120 BQA131112:BQB131120 BZW131112:BZX131120 CJS131112:CJT131120 CTO131112:CTP131120 DDK131112:DDL131120 DNG131112:DNH131120 DXC131112:DXD131120 EGY131112:EGZ131120 EQU131112:EQV131120 FAQ131112:FAR131120 FKM131112:FKN131120 FUI131112:FUJ131120 GEE131112:GEF131120 GOA131112:GOB131120 GXW131112:GXX131120 HHS131112:HHT131120 HRO131112:HRP131120 IBK131112:IBL131120 ILG131112:ILH131120 IVC131112:IVD131120 JEY131112:JEZ131120 JOU131112:JOV131120 JYQ131112:JYR131120 KIM131112:KIN131120 KSI131112:KSJ131120 LCE131112:LCF131120 LMA131112:LMB131120 LVW131112:LVX131120 MFS131112:MFT131120 MPO131112:MPP131120 MZK131112:MZL131120 NJG131112:NJH131120 NTC131112:NTD131120 OCY131112:OCZ131120 OMU131112:OMV131120 OWQ131112:OWR131120 PGM131112:PGN131120 PQI131112:PQJ131120 QAE131112:QAF131120 QKA131112:QKB131120 QTW131112:QTX131120 RDS131112:RDT131120 RNO131112:RNP131120 RXK131112:RXL131120 SHG131112:SHH131120 SRC131112:SRD131120 TAY131112:TAZ131120 TKU131112:TKV131120 TUQ131112:TUR131120 UEM131112:UEN131120 UOI131112:UOJ131120 UYE131112:UYF131120 VIA131112:VIB131120 VRW131112:VRX131120 WBS131112:WBT131120 WLO131112:WLP131120 WVK131112:WVL131120 C196648:D196656 IY196648:IZ196656 SU196648:SV196656 ACQ196648:ACR196656 AMM196648:AMN196656 AWI196648:AWJ196656 BGE196648:BGF196656 BQA196648:BQB196656 BZW196648:BZX196656 CJS196648:CJT196656 CTO196648:CTP196656 DDK196648:DDL196656 DNG196648:DNH196656 DXC196648:DXD196656 EGY196648:EGZ196656 EQU196648:EQV196656 FAQ196648:FAR196656 FKM196648:FKN196656 FUI196648:FUJ196656 GEE196648:GEF196656 GOA196648:GOB196656 GXW196648:GXX196656 HHS196648:HHT196656 HRO196648:HRP196656 IBK196648:IBL196656 ILG196648:ILH196656 IVC196648:IVD196656 JEY196648:JEZ196656 JOU196648:JOV196656 JYQ196648:JYR196656 KIM196648:KIN196656 KSI196648:KSJ196656 LCE196648:LCF196656 LMA196648:LMB196656 LVW196648:LVX196656 MFS196648:MFT196656 MPO196648:MPP196656 MZK196648:MZL196656 NJG196648:NJH196656 NTC196648:NTD196656 OCY196648:OCZ196656 OMU196648:OMV196656 OWQ196648:OWR196656 PGM196648:PGN196656 PQI196648:PQJ196656 QAE196648:QAF196656 QKA196648:QKB196656 QTW196648:QTX196656 RDS196648:RDT196656 RNO196648:RNP196656 RXK196648:RXL196656 SHG196648:SHH196656 SRC196648:SRD196656 TAY196648:TAZ196656 TKU196648:TKV196656 TUQ196648:TUR196656 UEM196648:UEN196656 UOI196648:UOJ196656 UYE196648:UYF196656 VIA196648:VIB196656 VRW196648:VRX196656 WBS196648:WBT196656 WLO196648:WLP196656 WVK196648:WVL196656 C262184:D262192 IY262184:IZ262192 SU262184:SV262192 ACQ262184:ACR262192 AMM262184:AMN262192 AWI262184:AWJ262192 BGE262184:BGF262192 BQA262184:BQB262192 BZW262184:BZX262192 CJS262184:CJT262192 CTO262184:CTP262192 DDK262184:DDL262192 DNG262184:DNH262192 DXC262184:DXD262192 EGY262184:EGZ262192 EQU262184:EQV262192 FAQ262184:FAR262192 FKM262184:FKN262192 FUI262184:FUJ262192 GEE262184:GEF262192 GOA262184:GOB262192 GXW262184:GXX262192 HHS262184:HHT262192 HRO262184:HRP262192 IBK262184:IBL262192 ILG262184:ILH262192 IVC262184:IVD262192 JEY262184:JEZ262192 JOU262184:JOV262192 JYQ262184:JYR262192 KIM262184:KIN262192 KSI262184:KSJ262192 LCE262184:LCF262192 LMA262184:LMB262192 LVW262184:LVX262192 MFS262184:MFT262192 MPO262184:MPP262192 MZK262184:MZL262192 NJG262184:NJH262192 NTC262184:NTD262192 OCY262184:OCZ262192 OMU262184:OMV262192 OWQ262184:OWR262192 PGM262184:PGN262192 PQI262184:PQJ262192 QAE262184:QAF262192 QKA262184:QKB262192 QTW262184:QTX262192 RDS262184:RDT262192 RNO262184:RNP262192 RXK262184:RXL262192 SHG262184:SHH262192 SRC262184:SRD262192 TAY262184:TAZ262192 TKU262184:TKV262192 TUQ262184:TUR262192 UEM262184:UEN262192 UOI262184:UOJ262192 UYE262184:UYF262192 VIA262184:VIB262192 VRW262184:VRX262192 WBS262184:WBT262192 WLO262184:WLP262192 WVK262184:WVL262192 C327720:D327728 IY327720:IZ327728 SU327720:SV327728 ACQ327720:ACR327728 AMM327720:AMN327728 AWI327720:AWJ327728 BGE327720:BGF327728 BQA327720:BQB327728 BZW327720:BZX327728 CJS327720:CJT327728 CTO327720:CTP327728 DDK327720:DDL327728 DNG327720:DNH327728 DXC327720:DXD327728 EGY327720:EGZ327728 EQU327720:EQV327728 FAQ327720:FAR327728 FKM327720:FKN327728 FUI327720:FUJ327728 GEE327720:GEF327728 GOA327720:GOB327728 GXW327720:GXX327728 HHS327720:HHT327728 HRO327720:HRP327728 IBK327720:IBL327728 ILG327720:ILH327728 IVC327720:IVD327728 JEY327720:JEZ327728 JOU327720:JOV327728 JYQ327720:JYR327728 KIM327720:KIN327728 KSI327720:KSJ327728 LCE327720:LCF327728 LMA327720:LMB327728 LVW327720:LVX327728 MFS327720:MFT327728 MPO327720:MPP327728 MZK327720:MZL327728 NJG327720:NJH327728 NTC327720:NTD327728 OCY327720:OCZ327728 OMU327720:OMV327728 OWQ327720:OWR327728 PGM327720:PGN327728 PQI327720:PQJ327728 QAE327720:QAF327728 QKA327720:QKB327728 QTW327720:QTX327728 RDS327720:RDT327728 RNO327720:RNP327728 RXK327720:RXL327728 SHG327720:SHH327728 SRC327720:SRD327728 TAY327720:TAZ327728 TKU327720:TKV327728 TUQ327720:TUR327728 UEM327720:UEN327728 UOI327720:UOJ327728 UYE327720:UYF327728 VIA327720:VIB327728 VRW327720:VRX327728 WBS327720:WBT327728 WLO327720:WLP327728 WVK327720:WVL327728 C393256:D393264 IY393256:IZ393264 SU393256:SV393264 ACQ393256:ACR393264 AMM393256:AMN393264 AWI393256:AWJ393264 BGE393256:BGF393264 BQA393256:BQB393264 BZW393256:BZX393264 CJS393256:CJT393264 CTO393256:CTP393264 DDK393256:DDL393264 DNG393256:DNH393264 DXC393256:DXD393264 EGY393256:EGZ393264 EQU393256:EQV393264 FAQ393256:FAR393264 FKM393256:FKN393264 FUI393256:FUJ393264 GEE393256:GEF393264 GOA393256:GOB393264 GXW393256:GXX393264 HHS393256:HHT393264 HRO393256:HRP393264 IBK393256:IBL393264 ILG393256:ILH393264 IVC393256:IVD393264 JEY393256:JEZ393264 JOU393256:JOV393264 JYQ393256:JYR393264 KIM393256:KIN393264 KSI393256:KSJ393264 LCE393256:LCF393264 LMA393256:LMB393264 LVW393256:LVX393264 MFS393256:MFT393264 MPO393256:MPP393264 MZK393256:MZL393264 NJG393256:NJH393264 NTC393256:NTD393264 OCY393256:OCZ393264 OMU393256:OMV393264 OWQ393256:OWR393264 PGM393256:PGN393264 PQI393256:PQJ393264 QAE393256:QAF393264 QKA393256:QKB393264 QTW393256:QTX393264 RDS393256:RDT393264 RNO393256:RNP393264 RXK393256:RXL393264 SHG393256:SHH393264 SRC393256:SRD393264 TAY393256:TAZ393264 TKU393256:TKV393264 TUQ393256:TUR393264 UEM393256:UEN393264 UOI393256:UOJ393264 UYE393256:UYF393264 VIA393256:VIB393264 VRW393256:VRX393264 WBS393256:WBT393264 WLO393256:WLP393264 WVK393256:WVL393264 C458792:D458800 IY458792:IZ458800 SU458792:SV458800 ACQ458792:ACR458800 AMM458792:AMN458800 AWI458792:AWJ458800 BGE458792:BGF458800 BQA458792:BQB458800 BZW458792:BZX458800 CJS458792:CJT458800 CTO458792:CTP458800 DDK458792:DDL458800 DNG458792:DNH458800 DXC458792:DXD458800 EGY458792:EGZ458800 EQU458792:EQV458800 FAQ458792:FAR458800 FKM458792:FKN458800 FUI458792:FUJ458800 GEE458792:GEF458800 GOA458792:GOB458800 GXW458792:GXX458800 HHS458792:HHT458800 HRO458792:HRP458800 IBK458792:IBL458800 ILG458792:ILH458800 IVC458792:IVD458800 JEY458792:JEZ458800 JOU458792:JOV458800 JYQ458792:JYR458800 KIM458792:KIN458800 KSI458792:KSJ458800 LCE458792:LCF458800 LMA458792:LMB458800 LVW458792:LVX458800 MFS458792:MFT458800 MPO458792:MPP458800 MZK458792:MZL458800 NJG458792:NJH458800 NTC458792:NTD458800 OCY458792:OCZ458800 OMU458792:OMV458800 OWQ458792:OWR458800 PGM458792:PGN458800 PQI458792:PQJ458800 QAE458792:QAF458800 QKA458792:QKB458800 QTW458792:QTX458800 RDS458792:RDT458800 RNO458792:RNP458800 RXK458792:RXL458800 SHG458792:SHH458800 SRC458792:SRD458800 TAY458792:TAZ458800 TKU458792:TKV458800 TUQ458792:TUR458800 UEM458792:UEN458800 UOI458792:UOJ458800 UYE458792:UYF458800 VIA458792:VIB458800 VRW458792:VRX458800 WBS458792:WBT458800 WLO458792:WLP458800 WVK458792:WVL458800 C524328:D524336 IY524328:IZ524336 SU524328:SV524336 ACQ524328:ACR524336 AMM524328:AMN524336 AWI524328:AWJ524336 BGE524328:BGF524336 BQA524328:BQB524336 BZW524328:BZX524336 CJS524328:CJT524336 CTO524328:CTP524336 DDK524328:DDL524336 DNG524328:DNH524336 DXC524328:DXD524336 EGY524328:EGZ524336 EQU524328:EQV524336 FAQ524328:FAR524336 FKM524328:FKN524336 FUI524328:FUJ524336 GEE524328:GEF524336 GOA524328:GOB524336 GXW524328:GXX524336 HHS524328:HHT524336 HRO524328:HRP524336 IBK524328:IBL524336 ILG524328:ILH524336 IVC524328:IVD524336 JEY524328:JEZ524336 JOU524328:JOV524336 JYQ524328:JYR524336 KIM524328:KIN524336 KSI524328:KSJ524336 LCE524328:LCF524336 LMA524328:LMB524336 LVW524328:LVX524336 MFS524328:MFT524336 MPO524328:MPP524336 MZK524328:MZL524336 NJG524328:NJH524336 NTC524328:NTD524336 OCY524328:OCZ524336 OMU524328:OMV524336 OWQ524328:OWR524336 PGM524328:PGN524336 PQI524328:PQJ524336 QAE524328:QAF524336 QKA524328:QKB524336 QTW524328:QTX524336 RDS524328:RDT524336 RNO524328:RNP524336 RXK524328:RXL524336 SHG524328:SHH524336 SRC524328:SRD524336 TAY524328:TAZ524336 TKU524328:TKV524336 TUQ524328:TUR524336 UEM524328:UEN524336 UOI524328:UOJ524336 UYE524328:UYF524336 VIA524328:VIB524336 VRW524328:VRX524336 WBS524328:WBT524336 WLO524328:WLP524336 WVK524328:WVL524336 C589864:D589872 IY589864:IZ589872 SU589864:SV589872 ACQ589864:ACR589872 AMM589864:AMN589872 AWI589864:AWJ589872 BGE589864:BGF589872 BQA589864:BQB589872 BZW589864:BZX589872 CJS589864:CJT589872 CTO589864:CTP589872 DDK589864:DDL589872 DNG589864:DNH589872 DXC589864:DXD589872 EGY589864:EGZ589872 EQU589864:EQV589872 FAQ589864:FAR589872 FKM589864:FKN589872 FUI589864:FUJ589872 GEE589864:GEF589872 GOA589864:GOB589872 GXW589864:GXX589872 HHS589864:HHT589872 HRO589864:HRP589872 IBK589864:IBL589872 ILG589864:ILH589872 IVC589864:IVD589872 JEY589864:JEZ589872 JOU589864:JOV589872 JYQ589864:JYR589872 KIM589864:KIN589872 KSI589864:KSJ589872 LCE589864:LCF589872 LMA589864:LMB589872 LVW589864:LVX589872 MFS589864:MFT589872 MPO589864:MPP589872 MZK589864:MZL589872 NJG589864:NJH589872 NTC589864:NTD589872 OCY589864:OCZ589872 OMU589864:OMV589872 OWQ589864:OWR589872 PGM589864:PGN589872 PQI589864:PQJ589872 QAE589864:QAF589872 QKA589864:QKB589872 QTW589864:QTX589872 RDS589864:RDT589872 RNO589864:RNP589872 RXK589864:RXL589872 SHG589864:SHH589872 SRC589864:SRD589872 TAY589864:TAZ589872 TKU589864:TKV589872 TUQ589864:TUR589872 UEM589864:UEN589872 UOI589864:UOJ589872 UYE589864:UYF589872 VIA589864:VIB589872 VRW589864:VRX589872 WBS589864:WBT589872 WLO589864:WLP589872 WVK589864:WVL589872 C655400:D655408 IY655400:IZ655408 SU655400:SV655408 ACQ655400:ACR655408 AMM655400:AMN655408 AWI655400:AWJ655408 BGE655400:BGF655408 BQA655400:BQB655408 BZW655400:BZX655408 CJS655400:CJT655408 CTO655400:CTP655408 DDK655400:DDL655408 DNG655400:DNH655408 DXC655400:DXD655408 EGY655400:EGZ655408 EQU655400:EQV655408 FAQ655400:FAR655408 FKM655400:FKN655408 FUI655400:FUJ655408 GEE655400:GEF655408 GOA655400:GOB655408 GXW655400:GXX655408 HHS655400:HHT655408 HRO655400:HRP655408 IBK655400:IBL655408 ILG655400:ILH655408 IVC655400:IVD655408 JEY655400:JEZ655408 JOU655400:JOV655408 JYQ655400:JYR655408 KIM655400:KIN655408 KSI655400:KSJ655408 LCE655400:LCF655408 LMA655400:LMB655408 LVW655400:LVX655408 MFS655400:MFT655408 MPO655400:MPP655408 MZK655400:MZL655408 NJG655400:NJH655408 NTC655400:NTD655408 OCY655400:OCZ655408 OMU655400:OMV655408 OWQ655400:OWR655408 PGM655400:PGN655408 PQI655400:PQJ655408 QAE655400:QAF655408 QKA655400:QKB655408 QTW655400:QTX655408 RDS655400:RDT655408 RNO655400:RNP655408 RXK655400:RXL655408 SHG655400:SHH655408 SRC655400:SRD655408 TAY655400:TAZ655408 TKU655400:TKV655408 TUQ655400:TUR655408 UEM655400:UEN655408 UOI655400:UOJ655408 UYE655400:UYF655408 VIA655400:VIB655408 VRW655400:VRX655408 WBS655400:WBT655408 WLO655400:WLP655408 WVK655400:WVL655408 C720936:D720944 IY720936:IZ720944 SU720936:SV720944 ACQ720936:ACR720944 AMM720936:AMN720944 AWI720936:AWJ720944 BGE720936:BGF720944 BQA720936:BQB720944 BZW720936:BZX720944 CJS720936:CJT720944 CTO720936:CTP720944 DDK720936:DDL720944 DNG720936:DNH720944 DXC720936:DXD720944 EGY720936:EGZ720944 EQU720936:EQV720944 FAQ720936:FAR720944 FKM720936:FKN720944 FUI720936:FUJ720944 GEE720936:GEF720944 GOA720936:GOB720944 GXW720936:GXX720944 HHS720936:HHT720944 HRO720936:HRP720944 IBK720936:IBL720944 ILG720936:ILH720944 IVC720936:IVD720944 JEY720936:JEZ720944 JOU720936:JOV720944 JYQ720936:JYR720944 KIM720936:KIN720944 KSI720936:KSJ720944 LCE720936:LCF720944 LMA720936:LMB720944 LVW720936:LVX720944 MFS720936:MFT720944 MPO720936:MPP720944 MZK720936:MZL720944 NJG720936:NJH720944 NTC720936:NTD720944 OCY720936:OCZ720944 OMU720936:OMV720944 OWQ720936:OWR720944 PGM720936:PGN720944 PQI720936:PQJ720944 QAE720936:QAF720944 QKA720936:QKB720944 QTW720936:QTX720944 RDS720936:RDT720944 RNO720936:RNP720944 RXK720936:RXL720944 SHG720936:SHH720944 SRC720936:SRD720944 TAY720936:TAZ720944 TKU720936:TKV720944 TUQ720936:TUR720944 UEM720936:UEN720944 UOI720936:UOJ720944 UYE720936:UYF720944 VIA720936:VIB720944 VRW720936:VRX720944 WBS720936:WBT720944 WLO720936:WLP720944 WVK720936:WVL720944 C786472:D786480 IY786472:IZ786480 SU786472:SV786480 ACQ786472:ACR786480 AMM786472:AMN786480 AWI786472:AWJ786480 BGE786472:BGF786480 BQA786472:BQB786480 BZW786472:BZX786480 CJS786472:CJT786480 CTO786472:CTP786480 DDK786472:DDL786480 DNG786472:DNH786480 DXC786472:DXD786480 EGY786472:EGZ786480 EQU786472:EQV786480 FAQ786472:FAR786480 FKM786472:FKN786480 FUI786472:FUJ786480 GEE786472:GEF786480 GOA786472:GOB786480 GXW786472:GXX786480 HHS786472:HHT786480 HRO786472:HRP786480 IBK786472:IBL786480 ILG786472:ILH786480 IVC786472:IVD786480 JEY786472:JEZ786480 JOU786472:JOV786480 JYQ786472:JYR786480 KIM786472:KIN786480 KSI786472:KSJ786480 LCE786472:LCF786480 LMA786472:LMB786480 LVW786472:LVX786480 MFS786472:MFT786480 MPO786472:MPP786480 MZK786472:MZL786480 NJG786472:NJH786480 NTC786472:NTD786480 OCY786472:OCZ786480 OMU786472:OMV786480 OWQ786472:OWR786480 PGM786472:PGN786480 PQI786472:PQJ786480 QAE786472:QAF786480 QKA786472:QKB786480 QTW786472:QTX786480 RDS786472:RDT786480 RNO786472:RNP786480 RXK786472:RXL786480 SHG786472:SHH786480 SRC786472:SRD786480 TAY786472:TAZ786480 TKU786472:TKV786480 TUQ786472:TUR786480 UEM786472:UEN786480 UOI786472:UOJ786480 UYE786472:UYF786480 VIA786472:VIB786480 VRW786472:VRX786480 WBS786472:WBT786480 WLO786472:WLP786480 WVK786472:WVL786480 C852008:D852016 IY852008:IZ852016 SU852008:SV852016 ACQ852008:ACR852016 AMM852008:AMN852016 AWI852008:AWJ852016 BGE852008:BGF852016 BQA852008:BQB852016 BZW852008:BZX852016 CJS852008:CJT852016 CTO852008:CTP852016 DDK852008:DDL852016 DNG852008:DNH852016 DXC852008:DXD852016 EGY852008:EGZ852016 EQU852008:EQV852016 FAQ852008:FAR852016 FKM852008:FKN852016 FUI852008:FUJ852016 GEE852008:GEF852016 GOA852008:GOB852016 GXW852008:GXX852016 HHS852008:HHT852016 HRO852008:HRP852016 IBK852008:IBL852016 ILG852008:ILH852016 IVC852008:IVD852016 JEY852008:JEZ852016 JOU852008:JOV852016 JYQ852008:JYR852016 KIM852008:KIN852016 KSI852008:KSJ852016 LCE852008:LCF852016 LMA852008:LMB852016 LVW852008:LVX852016 MFS852008:MFT852016 MPO852008:MPP852016 MZK852008:MZL852016 NJG852008:NJH852016 NTC852008:NTD852016 OCY852008:OCZ852016 OMU852008:OMV852016 OWQ852008:OWR852016 PGM852008:PGN852016 PQI852008:PQJ852016 QAE852008:QAF852016 QKA852008:QKB852016 QTW852008:QTX852016 RDS852008:RDT852016 RNO852008:RNP852016 RXK852008:RXL852016 SHG852008:SHH852016 SRC852008:SRD852016 TAY852008:TAZ852016 TKU852008:TKV852016 TUQ852008:TUR852016 UEM852008:UEN852016 UOI852008:UOJ852016 UYE852008:UYF852016 VIA852008:VIB852016 VRW852008:VRX852016 WBS852008:WBT852016 WLO852008:WLP852016 WVK852008:WVL852016 C917544:D917552 IY917544:IZ917552 SU917544:SV917552 ACQ917544:ACR917552 AMM917544:AMN917552 AWI917544:AWJ917552 BGE917544:BGF917552 BQA917544:BQB917552 BZW917544:BZX917552 CJS917544:CJT917552 CTO917544:CTP917552 DDK917544:DDL917552 DNG917544:DNH917552 DXC917544:DXD917552 EGY917544:EGZ917552 EQU917544:EQV917552 FAQ917544:FAR917552 FKM917544:FKN917552 FUI917544:FUJ917552 GEE917544:GEF917552 GOA917544:GOB917552 GXW917544:GXX917552 HHS917544:HHT917552 HRO917544:HRP917552 IBK917544:IBL917552 ILG917544:ILH917552 IVC917544:IVD917552 JEY917544:JEZ917552 JOU917544:JOV917552 JYQ917544:JYR917552 KIM917544:KIN917552 KSI917544:KSJ917552 LCE917544:LCF917552 LMA917544:LMB917552 LVW917544:LVX917552 MFS917544:MFT917552 MPO917544:MPP917552 MZK917544:MZL917552 NJG917544:NJH917552 NTC917544:NTD917552 OCY917544:OCZ917552 OMU917544:OMV917552 OWQ917544:OWR917552 PGM917544:PGN917552 PQI917544:PQJ917552 QAE917544:QAF917552 QKA917544:QKB917552 QTW917544:QTX917552 RDS917544:RDT917552 RNO917544:RNP917552 RXK917544:RXL917552 SHG917544:SHH917552 SRC917544:SRD917552 TAY917544:TAZ917552 TKU917544:TKV917552 TUQ917544:TUR917552 UEM917544:UEN917552 UOI917544:UOJ917552 UYE917544:UYF917552 VIA917544:VIB917552 VRW917544:VRX917552 WBS917544:WBT917552 WLO917544:WLP917552 WVK917544:WVL917552 C983080:D983088 IY983080:IZ983088 SU983080:SV983088 ACQ983080:ACR983088 AMM983080:AMN983088 AWI983080:AWJ983088 BGE983080:BGF983088 BQA983080:BQB983088 BZW983080:BZX983088 CJS983080:CJT983088 CTO983080:CTP983088 DDK983080:DDL983088 DNG983080:DNH983088 DXC983080:DXD983088 EGY983080:EGZ983088 EQU983080:EQV983088 FAQ983080:FAR983088 FKM983080:FKN983088 FUI983080:FUJ983088 GEE983080:GEF983088 GOA983080:GOB983088 GXW983080:GXX983088 HHS983080:HHT983088 HRO983080:HRP983088 IBK983080:IBL983088 ILG983080:ILH983088 IVC983080:IVD983088 JEY983080:JEZ983088 JOU983080:JOV983088 JYQ983080:JYR983088 KIM983080:KIN983088 KSI983080:KSJ983088 LCE983080:LCF983088 LMA983080:LMB983088 LVW983080:LVX983088 MFS983080:MFT983088 MPO983080:MPP983088 MZK983080:MZL983088 NJG983080:NJH983088 NTC983080:NTD983088 OCY983080:OCZ983088 OMU983080:OMV983088 OWQ983080:OWR983088 PGM983080:PGN983088 PQI983080:PQJ983088 QAE983080:QAF983088 QKA983080:QKB983088 QTW983080:QTX983088 RDS983080:RDT983088 RNO983080:RNP983088 RXK983080:RXL983088 SHG983080:SHH983088 SRC983080:SRD983088 TAY983080:TAZ983088 TKU983080:TKV983088 TUQ983080:TUR983088 UEM983080:UEN983088 UOI983080:UOJ983088 UYE983080:UYF983088 VIA983080:VIB983088 VRW983080:VRX983088 WBS983080:WBT983088 WLO983080:WLP983088 WVK983080:WVL983088 IT26:IT28 SP26:SP28 ACL26:ACL28 AMH26:AMH28 AWD26:AWD28 BFZ26:BFZ28 BPV26:BPV28 BZR26:BZR28 CJN26:CJN28 CTJ26:CTJ28 DDF26:DDF28 DNB26:DNB28 DWX26:DWX28 EGT26:EGT28 EQP26:EQP28 FAL26:FAL28 FKH26:FKH28 FUD26:FUD28 GDZ26:GDZ28 GNV26:GNV28 GXR26:GXR28 HHN26:HHN28 HRJ26:HRJ28 IBF26:IBF28 ILB26:ILB28 IUX26:IUX28 JET26:JET28 JOP26:JOP28 JYL26:JYL28 KIH26:KIH28 KSD26:KSD28 LBZ26:LBZ28 LLV26:LLV28 LVR26:LVR28 MFN26:MFN28 MPJ26:MPJ28 MZF26:MZF28 NJB26:NJB28 NSX26:NSX28 OCT26:OCT28 OMP26:OMP28 OWL26:OWL28 PGH26:PGH28 PQD26:PQD28 PZZ26:PZZ28 QJV26:QJV28 QTR26:QTR28 RDN26:RDN28 RNJ26:RNJ28 RXF26:RXF28 SHB26:SHB28 SQX26:SQX28 TAT26:TAT28 TKP26:TKP28 TUL26:TUL28 UEH26:UEH28 UOD26:UOD28 UXZ26:UXZ28 VHV26:VHV28 VRR26:VRR28 WBN26:WBN28 WLJ26:WLJ28 WVF26:WVF28 XFB26:XFB28 IT65562:IT65564 SP65562:SP65564 ACL65562:ACL65564 AMH65562:AMH65564 AWD65562:AWD65564 BFZ65562:BFZ65564 BPV65562:BPV65564 BZR65562:BZR65564 CJN65562:CJN65564 CTJ65562:CTJ65564 DDF65562:DDF65564 DNB65562:DNB65564 DWX65562:DWX65564 EGT65562:EGT65564 EQP65562:EQP65564 FAL65562:FAL65564 FKH65562:FKH65564 FUD65562:FUD65564 GDZ65562:GDZ65564 GNV65562:GNV65564 GXR65562:GXR65564 HHN65562:HHN65564 HRJ65562:HRJ65564 IBF65562:IBF65564 ILB65562:ILB65564 IUX65562:IUX65564 JET65562:JET65564 JOP65562:JOP65564 JYL65562:JYL65564 KIH65562:KIH65564 KSD65562:KSD65564 LBZ65562:LBZ65564 LLV65562:LLV65564 LVR65562:LVR65564 MFN65562:MFN65564 MPJ65562:MPJ65564 MZF65562:MZF65564 NJB65562:NJB65564 NSX65562:NSX65564 OCT65562:OCT65564 OMP65562:OMP65564 OWL65562:OWL65564 PGH65562:PGH65564 PQD65562:PQD65564 PZZ65562:PZZ65564 QJV65562:QJV65564 QTR65562:QTR65564 RDN65562:RDN65564 RNJ65562:RNJ65564 RXF65562:RXF65564 SHB65562:SHB65564 SQX65562:SQX65564 TAT65562:TAT65564 TKP65562:TKP65564 TUL65562:TUL65564 UEH65562:UEH65564 UOD65562:UOD65564 UXZ65562:UXZ65564 VHV65562:VHV65564 VRR65562:VRR65564 WBN65562:WBN65564 WLJ65562:WLJ65564 WVF65562:WVF65564 XFB65562:XFB65564 IT131098:IT131100 SP131098:SP131100 ACL131098:ACL131100 AMH131098:AMH131100 AWD131098:AWD131100 BFZ131098:BFZ131100 BPV131098:BPV131100 BZR131098:BZR131100 CJN131098:CJN131100 CTJ131098:CTJ131100 DDF131098:DDF131100 DNB131098:DNB131100 DWX131098:DWX131100 EGT131098:EGT131100 EQP131098:EQP131100 FAL131098:FAL131100 FKH131098:FKH131100 FUD131098:FUD131100 GDZ131098:GDZ131100 GNV131098:GNV131100 GXR131098:GXR131100 HHN131098:HHN131100 HRJ131098:HRJ131100 IBF131098:IBF131100 ILB131098:ILB131100 IUX131098:IUX131100 JET131098:JET131100 JOP131098:JOP131100 JYL131098:JYL131100 KIH131098:KIH131100 KSD131098:KSD131100 LBZ131098:LBZ131100 LLV131098:LLV131100 LVR131098:LVR131100 MFN131098:MFN131100 MPJ131098:MPJ131100 MZF131098:MZF131100 NJB131098:NJB131100 NSX131098:NSX131100 OCT131098:OCT131100 OMP131098:OMP131100 OWL131098:OWL131100 PGH131098:PGH131100 PQD131098:PQD131100 PZZ131098:PZZ131100 QJV131098:QJV131100 QTR131098:QTR131100 RDN131098:RDN131100 RNJ131098:RNJ131100 RXF131098:RXF131100 SHB131098:SHB131100 SQX131098:SQX131100 TAT131098:TAT131100 TKP131098:TKP131100 TUL131098:TUL131100 UEH131098:UEH131100 UOD131098:UOD131100 UXZ131098:UXZ131100 VHV131098:VHV131100 VRR131098:VRR131100 WBN131098:WBN131100 WLJ131098:WLJ131100 WVF131098:WVF131100 XFB131098:XFB131100 IT196634:IT196636 SP196634:SP196636 ACL196634:ACL196636 AMH196634:AMH196636 AWD196634:AWD196636 BFZ196634:BFZ196636 BPV196634:BPV196636 BZR196634:BZR196636 CJN196634:CJN196636 CTJ196634:CTJ196636 DDF196634:DDF196636 DNB196634:DNB196636 DWX196634:DWX196636 EGT196634:EGT196636 EQP196634:EQP196636 FAL196634:FAL196636 FKH196634:FKH196636 FUD196634:FUD196636 GDZ196634:GDZ196636 GNV196634:GNV196636 GXR196634:GXR196636 HHN196634:HHN196636 HRJ196634:HRJ196636 IBF196634:IBF196636 ILB196634:ILB196636 IUX196634:IUX196636 JET196634:JET196636 JOP196634:JOP196636 JYL196634:JYL196636 KIH196634:KIH196636 KSD196634:KSD196636 LBZ196634:LBZ196636 LLV196634:LLV196636 LVR196634:LVR196636 MFN196634:MFN196636 MPJ196634:MPJ196636 MZF196634:MZF196636 NJB196634:NJB196636 NSX196634:NSX196636 OCT196634:OCT196636 OMP196634:OMP196636 OWL196634:OWL196636 PGH196634:PGH196636 PQD196634:PQD196636 PZZ196634:PZZ196636 QJV196634:QJV196636 QTR196634:QTR196636 RDN196634:RDN196636 RNJ196634:RNJ196636 RXF196634:RXF196636 SHB196634:SHB196636 SQX196634:SQX196636 TAT196634:TAT196636 TKP196634:TKP196636 TUL196634:TUL196636 UEH196634:UEH196636 UOD196634:UOD196636 UXZ196634:UXZ196636 VHV196634:VHV196636 VRR196634:VRR196636 WBN196634:WBN196636 WLJ196634:WLJ196636 WVF196634:WVF196636 XFB196634:XFB196636 IT262170:IT262172 SP262170:SP262172 ACL262170:ACL262172 AMH262170:AMH262172 AWD262170:AWD262172 BFZ262170:BFZ262172 BPV262170:BPV262172 BZR262170:BZR262172 CJN262170:CJN262172 CTJ262170:CTJ262172 DDF262170:DDF262172 DNB262170:DNB262172 DWX262170:DWX262172 EGT262170:EGT262172 EQP262170:EQP262172 FAL262170:FAL262172 FKH262170:FKH262172 FUD262170:FUD262172 GDZ262170:GDZ262172 GNV262170:GNV262172 GXR262170:GXR262172 HHN262170:HHN262172 HRJ262170:HRJ262172 IBF262170:IBF262172 ILB262170:ILB262172 IUX262170:IUX262172 JET262170:JET262172 JOP262170:JOP262172 JYL262170:JYL262172 KIH262170:KIH262172 KSD262170:KSD262172 LBZ262170:LBZ262172 LLV262170:LLV262172 LVR262170:LVR262172 MFN262170:MFN262172 MPJ262170:MPJ262172 MZF262170:MZF262172 NJB262170:NJB262172 NSX262170:NSX262172 OCT262170:OCT262172 OMP262170:OMP262172 OWL262170:OWL262172 PGH262170:PGH262172 PQD262170:PQD262172 PZZ262170:PZZ262172 QJV262170:QJV262172 QTR262170:QTR262172 RDN262170:RDN262172 RNJ262170:RNJ262172 RXF262170:RXF262172 SHB262170:SHB262172 SQX262170:SQX262172 TAT262170:TAT262172 TKP262170:TKP262172 TUL262170:TUL262172 UEH262170:UEH262172 UOD262170:UOD262172 UXZ262170:UXZ262172 VHV262170:VHV262172 VRR262170:VRR262172 WBN262170:WBN262172 WLJ262170:WLJ262172 WVF262170:WVF262172 XFB262170:XFB262172 IT327706:IT327708 SP327706:SP327708 ACL327706:ACL327708 AMH327706:AMH327708 AWD327706:AWD327708 BFZ327706:BFZ327708 BPV327706:BPV327708 BZR327706:BZR327708 CJN327706:CJN327708 CTJ327706:CTJ327708 DDF327706:DDF327708 DNB327706:DNB327708 DWX327706:DWX327708 EGT327706:EGT327708 EQP327706:EQP327708 FAL327706:FAL327708 FKH327706:FKH327708 FUD327706:FUD327708 GDZ327706:GDZ327708 GNV327706:GNV327708 GXR327706:GXR327708 HHN327706:HHN327708 HRJ327706:HRJ327708 IBF327706:IBF327708 ILB327706:ILB327708 IUX327706:IUX327708 JET327706:JET327708 JOP327706:JOP327708 JYL327706:JYL327708 KIH327706:KIH327708 KSD327706:KSD327708 LBZ327706:LBZ327708 LLV327706:LLV327708 LVR327706:LVR327708 MFN327706:MFN327708 MPJ327706:MPJ327708 MZF327706:MZF327708 NJB327706:NJB327708 NSX327706:NSX327708 OCT327706:OCT327708 OMP327706:OMP327708 OWL327706:OWL327708 PGH327706:PGH327708 PQD327706:PQD327708 PZZ327706:PZZ327708 QJV327706:QJV327708 QTR327706:QTR327708 RDN327706:RDN327708 RNJ327706:RNJ327708 RXF327706:RXF327708 SHB327706:SHB327708 SQX327706:SQX327708 TAT327706:TAT327708 TKP327706:TKP327708 TUL327706:TUL327708 UEH327706:UEH327708 UOD327706:UOD327708 UXZ327706:UXZ327708 VHV327706:VHV327708 VRR327706:VRR327708 WBN327706:WBN327708 WLJ327706:WLJ327708 WVF327706:WVF327708 XFB327706:XFB327708 IT393242:IT393244 SP393242:SP393244 ACL393242:ACL393244 AMH393242:AMH393244 AWD393242:AWD393244 BFZ393242:BFZ393244 BPV393242:BPV393244 BZR393242:BZR393244 CJN393242:CJN393244 CTJ393242:CTJ393244 DDF393242:DDF393244 DNB393242:DNB393244 DWX393242:DWX393244 EGT393242:EGT393244 EQP393242:EQP393244 FAL393242:FAL393244 FKH393242:FKH393244 FUD393242:FUD393244 GDZ393242:GDZ393244 GNV393242:GNV393244 GXR393242:GXR393244 HHN393242:HHN393244 HRJ393242:HRJ393244 IBF393242:IBF393244 ILB393242:ILB393244 IUX393242:IUX393244 JET393242:JET393244 JOP393242:JOP393244 JYL393242:JYL393244 KIH393242:KIH393244 KSD393242:KSD393244 LBZ393242:LBZ393244 LLV393242:LLV393244 LVR393242:LVR393244 MFN393242:MFN393244 MPJ393242:MPJ393244 MZF393242:MZF393244 NJB393242:NJB393244 NSX393242:NSX393244 OCT393242:OCT393244 OMP393242:OMP393244 OWL393242:OWL393244 PGH393242:PGH393244 PQD393242:PQD393244 PZZ393242:PZZ393244 QJV393242:QJV393244 QTR393242:QTR393244 RDN393242:RDN393244 RNJ393242:RNJ393244 RXF393242:RXF393244 SHB393242:SHB393244 SQX393242:SQX393244 TAT393242:TAT393244 TKP393242:TKP393244 TUL393242:TUL393244 UEH393242:UEH393244 UOD393242:UOD393244 UXZ393242:UXZ393244 VHV393242:VHV393244 VRR393242:VRR393244 WBN393242:WBN393244 WLJ393242:WLJ393244 WVF393242:WVF393244 XFB393242:XFB393244 IT458778:IT458780 SP458778:SP458780 ACL458778:ACL458780 AMH458778:AMH458780 AWD458778:AWD458780 BFZ458778:BFZ458780 BPV458778:BPV458780 BZR458778:BZR458780 CJN458778:CJN458780 CTJ458778:CTJ458780 DDF458778:DDF458780 DNB458778:DNB458780 DWX458778:DWX458780 EGT458778:EGT458780 EQP458778:EQP458780 FAL458778:FAL458780 FKH458778:FKH458780 FUD458778:FUD458780 GDZ458778:GDZ458780 GNV458778:GNV458780 GXR458778:GXR458780 HHN458778:HHN458780 HRJ458778:HRJ458780 IBF458778:IBF458780 ILB458778:ILB458780 IUX458778:IUX458780 JET458778:JET458780 JOP458778:JOP458780 JYL458778:JYL458780 KIH458778:KIH458780 KSD458778:KSD458780 LBZ458778:LBZ458780 LLV458778:LLV458780 LVR458778:LVR458780 MFN458778:MFN458780 MPJ458778:MPJ458780 MZF458778:MZF458780 NJB458778:NJB458780 NSX458778:NSX458780 OCT458778:OCT458780 OMP458778:OMP458780 OWL458778:OWL458780 PGH458778:PGH458780 PQD458778:PQD458780 PZZ458778:PZZ458780 QJV458778:QJV458780 QTR458778:QTR458780 RDN458778:RDN458780 RNJ458778:RNJ458780 RXF458778:RXF458780 SHB458778:SHB458780 SQX458778:SQX458780 TAT458778:TAT458780 TKP458778:TKP458780 TUL458778:TUL458780 UEH458778:UEH458780 UOD458778:UOD458780 UXZ458778:UXZ458780 VHV458778:VHV458780 VRR458778:VRR458780 WBN458778:WBN458780 WLJ458778:WLJ458780 WVF458778:WVF458780 XFB458778:XFB458780 IT524314:IT524316 SP524314:SP524316 ACL524314:ACL524316 AMH524314:AMH524316 AWD524314:AWD524316 BFZ524314:BFZ524316 BPV524314:BPV524316 BZR524314:BZR524316 CJN524314:CJN524316 CTJ524314:CTJ524316 DDF524314:DDF524316 DNB524314:DNB524316 DWX524314:DWX524316 EGT524314:EGT524316 EQP524314:EQP524316 FAL524314:FAL524316 FKH524314:FKH524316 FUD524314:FUD524316 GDZ524314:GDZ524316 GNV524314:GNV524316 GXR524314:GXR524316 HHN524314:HHN524316 HRJ524314:HRJ524316 IBF524314:IBF524316 ILB524314:ILB524316 IUX524314:IUX524316 JET524314:JET524316 JOP524314:JOP524316 JYL524314:JYL524316 KIH524314:KIH524316 KSD524314:KSD524316 LBZ524314:LBZ524316 LLV524314:LLV524316 LVR524314:LVR524316 MFN524314:MFN524316 MPJ524314:MPJ524316 MZF524314:MZF524316 NJB524314:NJB524316 NSX524314:NSX524316 OCT524314:OCT524316 OMP524314:OMP524316 OWL524314:OWL524316 PGH524314:PGH524316 PQD524314:PQD524316 PZZ524314:PZZ524316 QJV524314:QJV524316 QTR524314:QTR524316 RDN524314:RDN524316 RNJ524314:RNJ524316 RXF524314:RXF524316 SHB524314:SHB524316 SQX524314:SQX524316 TAT524314:TAT524316 TKP524314:TKP524316 TUL524314:TUL524316 UEH524314:UEH524316 UOD524314:UOD524316 UXZ524314:UXZ524316 VHV524314:VHV524316 VRR524314:VRR524316 WBN524314:WBN524316 WLJ524314:WLJ524316 WVF524314:WVF524316 XFB524314:XFB524316 IT589850:IT589852 SP589850:SP589852 ACL589850:ACL589852 AMH589850:AMH589852 AWD589850:AWD589852 BFZ589850:BFZ589852 BPV589850:BPV589852 BZR589850:BZR589852 CJN589850:CJN589852 CTJ589850:CTJ589852 DDF589850:DDF589852 DNB589850:DNB589852 DWX589850:DWX589852 EGT589850:EGT589852 EQP589850:EQP589852 FAL589850:FAL589852 FKH589850:FKH589852 FUD589850:FUD589852 GDZ589850:GDZ589852 GNV589850:GNV589852 GXR589850:GXR589852 HHN589850:HHN589852 HRJ589850:HRJ589852 IBF589850:IBF589852 ILB589850:ILB589852 IUX589850:IUX589852 JET589850:JET589852 JOP589850:JOP589852 JYL589850:JYL589852 KIH589850:KIH589852 KSD589850:KSD589852 LBZ589850:LBZ589852 LLV589850:LLV589852 LVR589850:LVR589852 MFN589850:MFN589852 MPJ589850:MPJ589852 MZF589850:MZF589852 NJB589850:NJB589852 NSX589850:NSX589852 OCT589850:OCT589852 OMP589850:OMP589852 OWL589850:OWL589852 PGH589850:PGH589852 PQD589850:PQD589852 PZZ589850:PZZ589852 QJV589850:QJV589852 QTR589850:QTR589852 RDN589850:RDN589852 RNJ589850:RNJ589852 RXF589850:RXF589852 SHB589850:SHB589852 SQX589850:SQX589852 TAT589850:TAT589852 TKP589850:TKP589852 TUL589850:TUL589852 UEH589850:UEH589852 UOD589850:UOD589852 UXZ589850:UXZ589852 VHV589850:VHV589852 VRR589850:VRR589852 WBN589850:WBN589852 WLJ589850:WLJ589852 WVF589850:WVF589852 XFB589850:XFB589852 IT655386:IT655388 SP655386:SP655388 ACL655386:ACL655388 AMH655386:AMH655388 AWD655386:AWD655388 BFZ655386:BFZ655388 BPV655386:BPV655388 BZR655386:BZR655388 CJN655386:CJN655388 CTJ655386:CTJ655388 DDF655386:DDF655388 DNB655386:DNB655388 DWX655386:DWX655388 EGT655386:EGT655388 EQP655386:EQP655388 FAL655386:FAL655388 FKH655386:FKH655388 FUD655386:FUD655388 GDZ655386:GDZ655388 GNV655386:GNV655388 GXR655386:GXR655388 HHN655386:HHN655388 HRJ655386:HRJ655388 IBF655386:IBF655388 ILB655386:ILB655388 IUX655386:IUX655388 JET655386:JET655388 JOP655386:JOP655388 JYL655386:JYL655388 KIH655386:KIH655388 KSD655386:KSD655388 LBZ655386:LBZ655388 LLV655386:LLV655388 LVR655386:LVR655388 MFN655386:MFN655388 MPJ655386:MPJ655388 MZF655386:MZF655388 NJB655386:NJB655388 NSX655386:NSX655388 OCT655386:OCT655388 OMP655386:OMP655388 OWL655386:OWL655388 PGH655386:PGH655388 PQD655386:PQD655388 PZZ655386:PZZ655388 QJV655386:QJV655388 QTR655386:QTR655388 RDN655386:RDN655388 RNJ655386:RNJ655388 RXF655386:RXF655388 SHB655386:SHB655388 SQX655386:SQX655388 TAT655386:TAT655388 TKP655386:TKP655388 TUL655386:TUL655388 UEH655386:UEH655388 UOD655386:UOD655388 UXZ655386:UXZ655388 VHV655386:VHV655388 VRR655386:VRR655388 WBN655386:WBN655388 WLJ655386:WLJ655388 WVF655386:WVF655388 XFB655386:XFB655388 IT720922:IT720924 SP720922:SP720924 ACL720922:ACL720924 AMH720922:AMH720924 AWD720922:AWD720924 BFZ720922:BFZ720924 BPV720922:BPV720924 BZR720922:BZR720924 CJN720922:CJN720924 CTJ720922:CTJ720924 DDF720922:DDF720924 DNB720922:DNB720924 DWX720922:DWX720924 EGT720922:EGT720924 EQP720922:EQP720924 FAL720922:FAL720924 FKH720922:FKH720924 FUD720922:FUD720924 GDZ720922:GDZ720924 GNV720922:GNV720924 GXR720922:GXR720924 HHN720922:HHN720924 HRJ720922:HRJ720924 IBF720922:IBF720924 ILB720922:ILB720924 IUX720922:IUX720924 JET720922:JET720924 JOP720922:JOP720924 JYL720922:JYL720924 KIH720922:KIH720924 KSD720922:KSD720924 LBZ720922:LBZ720924 LLV720922:LLV720924 LVR720922:LVR720924 MFN720922:MFN720924 MPJ720922:MPJ720924 MZF720922:MZF720924 NJB720922:NJB720924 NSX720922:NSX720924 OCT720922:OCT720924 OMP720922:OMP720924 OWL720922:OWL720924 PGH720922:PGH720924 PQD720922:PQD720924 PZZ720922:PZZ720924 QJV720922:QJV720924 QTR720922:QTR720924 RDN720922:RDN720924 RNJ720922:RNJ720924 RXF720922:RXF720924 SHB720922:SHB720924 SQX720922:SQX720924 TAT720922:TAT720924 TKP720922:TKP720924 TUL720922:TUL720924 UEH720922:UEH720924 UOD720922:UOD720924 UXZ720922:UXZ720924 VHV720922:VHV720924 VRR720922:VRR720924 WBN720922:WBN720924 WLJ720922:WLJ720924 WVF720922:WVF720924 XFB720922:XFB720924 IT786458:IT786460 SP786458:SP786460 ACL786458:ACL786460 AMH786458:AMH786460 AWD786458:AWD786460 BFZ786458:BFZ786460 BPV786458:BPV786460 BZR786458:BZR786460 CJN786458:CJN786460 CTJ786458:CTJ786460 DDF786458:DDF786460 DNB786458:DNB786460 DWX786458:DWX786460 EGT786458:EGT786460 EQP786458:EQP786460 FAL786458:FAL786460 FKH786458:FKH786460 FUD786458:FUD786460 GDZ786458:GDZ786460 GNV786458:GNV786460 GXR786458:GXR786460 HHN786458:HHN786460 HRJ786458:HRJ786460 IBF786458:IBF786460 ILB786458:ILB786460 IUX786458:IUX786460 JET786458:JET786460 JOP786458:JOP786460 JYL786458:JYL786460 KIH786458:KIH786460 KSD786458:KSD786460 LBZ786458:LBZ786460 LLV786458:LLV786460 LVR786458:LVR786460 MFN786458:MFN786460 MPJ786458:MPJ786460 MZF786458:MZF786460 NJB786458:NJB786460 NSX786458:NSX786460 OCT786458:OCT786460 OMP786458:OMP786460 OWL786458:OWL786460 PGH786458:PGH786460 PQD786458:PQD786460 PZZ786458:PZZ786460 QJV786458:QJV786460 QTR786458:QTR786460 RDN786458:RDN786460 RNJ786458:RNJ786460 RXF786458:RXF786460 SHB786458:SHB786460 SQX786458:SQX786460 TAT786458:TAT786460 TKP786458:TKP786460 TUL786458:TUL786460 UEH786458:UEH786460 UOD786458:UOD786460 UXZ786458:UXZ786460 VHV786458:VHV786460 VRR786458:VRR786460 WBN786458:WBN786460 WLJ786458:WLJ786460 WVF786458:WVF786460 XFB786458:XFB786460 IT851994:IT851996 SP851994:SP851996 ACL851994:ACL851996 AMH851994:AMH851996 AWD851994:AWD851996 BFZ851994:BFZ851996 BPV851994:BPV851996 BZR851994:BZR851996 CJN851994:CJN851996 CTJ851994:CTJ851996 DDF851994:DDF851996 DNB851994:DNB851996 DWX851994:DWX851996 EGT851994:EGT851996 EQP851994:EQP851996 FAL851994:FAL851996 FKH851994:FKH851996 FUD851994:FUD851996 GDZ851994:GDZ851996 GNV851994:GNV851996 GXR851994:GXR851996 HHN851994:HHN851996 HRJ851994:HRJ851996 IBF851994:IBF851996 ILB851994:ILB851996 IUX851994:IUX851996 JET851994:JET851996 JOP851994:JOP851996 JYL851994:JYL851996 KIH851994:KIH851996 KSD851994:KSD851996 LBZ851994:LBZ851996 LLV851994:LLV851996 LVR851994:LVR851996 MFN851994:MFN851996 MPJ851994:MPJ851996 MZF851994:MZF851996 NJB851994:NJB851996 NSX851994:NSX851996 OCT851994:OCT851996 OMP851994:OMP851996 OWL851994:OWL851996 PGH851994:PGH851996 PQD851994:PQD851996 PZZ851994:PZZ851996 QJV851994:QJV851996 QTR851994:QTR851996 RDN851994:RDN851996 RNJ851994:RNJ851996 RXF851994:RXF851996 SHB851994:SHB851996 SQX851994:SQX851996 TAT851994:TAT851996 TKP851994:TKP851996 TUL851994:TUL851996 UEH851994:UEH851996 UOD851994:UOD851996 UXZ851994:UXZ851996 VHV851994:VHV851996 VRR851994:VRR851996 WBN851994:WBN851996 WLJ851994:WLJ851996 WVF851994:WVF851996 XFB851994:XFB851996 IT917530:IT917532 SP917530:SP917532 ACL917530:ACL917532 AMH917530:AMH917532 AWD917530:AWD917532 BFZ917530:BFZ917532 BPV917530:BPV917532 BZR917530:BZR917532 CJN917530:CJN917532 CTJ917530:CTJ917532 DDF917530:DDF917532 DNB917530:DNB917532 DWX917530:DWX917532 EGT917530:EGT917532 EQP917530:EQP917532 FAL917530:FAL917532 FKH917530:FKH917532 FUD917530:FUD917532 GDZ917530:GDZ917532 GNV917530:GNV917532 GXR917530:GXR917532 HHN917530:HHN917532 HRJ917530:HRJ917532 IBF917530:IBF917532 ILB917530:ILB917532 IUX917530:IUX917532 JET917530:JET917532 JOP917530:JOP917532 JYL917530:JYL917532 KIH917530:KIH917532 KSD917530:KSD917532 LBZ917530:LBZ917532 LLV917530:LLV917532 LVR917530:LVR917532 MFN917530:MFN917532 MPJ917530:MPJ917532 MZF917530:MZF917532 NJB917530:NJB917532 NSX917530:NSX917532 OCT917530:OCT917532 OMP917530:OMP917532 OWL917530:OWL917532 PGH917530:PGH917532 PQD917530:PQD917532 PZZ917530:PZZ917532 QJV917530:QJV917532 QTR917530:QTR917532 RDN917530:RDN917532 RNJ917530:RNJ917532 RXF917530:RXF917532 SHB917530:SHB917532 SQX917530:SQX917532 TAT917530:TAT917532 TKP917530:TKP917532 TUL917530:TUL917532 UEH917530:UEH917532 UOD917530:UOD917532 UXZ917530:UXZ917532 VHV917530:VHV917532 VRR917530:VRR917532 WBN917530:WBN917532 WLJ917530:WLJ917532 WVF917530:WVF917532 XFB917530:XFB917532 IT983066:IT983068 SP983066:SP983068 ACL983066:ACL983068 AMH983066:AMH983068 AWD983066:AWD983068 BFZ983066:BFZ983068 BPV983066:BPV983068 BZR983066:BZR983068 CJN983066:CJN983068 CTJ983066:CTJ983068 DDF983066:DDF983068 DNB983066:DNB983068 DWX983066:DWX983068 EGT983066:EGT983068 EQP983066:EQP983068 FAL983066:FAL983068 FKH983066:FKH983068 FUD983066:FUD983068 GDZ983066:GDZ983068 GNV983066:GNV983068 GXR983066:GXR983068 HHN983066:HHN983068 HRJ983066:HRJ983068 IBF983066:IBF983068 ILB983066:ILB983068 IUX983066:IUX983068 JET983066:JET983068 JOP983066:JOP983068 JYL983066:JYL983068 KIH983066:KIH983068 KSD983066:KSD983068 LBZ983066:LBZ983068 LLV983066:LLV983068 LVR983066:LVR983068 MFN983066:MFN983068 MPJ983066:MPJ983068 MZF983066:MZF983068 NJB983066:NJB983068 NSX983066:NSX983068 OCT983066:OCT983068 OMP983066:OMP983068 OWL983066:OWL983068 PGH983066:PGH983068 PQD983066:PQD983068 PZZ983066:PZZ983068 QJV983066:QJV983068 QTR983066:QTR983068 RDN983066:RDN983068 RNJ983066:RNJ983068 RXF983066:RXF983068 SHB983066:SHB983068 SQX983066:SQX983068 TAT983066:TAT983068 TKP983066:TKP983068 TUL983066:TUL983068 UEH983066:UEH983068 UOD983066:UOD983068 UXZ983066:UXZ983068 VHV983066:VHV983068 VRR983066:VRR983068 WBN983066:WBN983068 WLJ983066:WLJ983068 WVF983066:WVF983068 XFB983066:XFB983068 IT38:IT40 SP38:SP40 ACL38:ACL40 AMH38:AMH40 AWD38:AWD40 BFZ38:BFZ40 BPV38:BPV40 BZR38:BZR40 CJN38:CJN40 CTJ38:CTJ40 DDF38:DDF40 DNB38:DNB40 DWX38:DWX40 EGT38:EGT40 EQP38:EQP40 FAL38:FAL40 FKH38:FKH40 FUD38:FUD40 GDZ38:GDZ40 GNV38:GNV40 GXR38:GXR40 HHN38:HHN40 HRJ38:HRJ40 IBF38:IBF40 ILB38:ILB40 IUX38:IUX40 JET38:JET40 JOP38:JOP40 JYL38:JYL40 KIH38:KIH40 KSD38:KSD40 LBZ38:LBZ40 LLV38:LLV40 LVR38:LVR40 MFN38:MFN40 MPJ38:MPJ40 MZF38:MZF40 NJB38:NJB40 NSX38:NSX40 OCT38:OCT40 OMP38:OMP40 OWL38:OWL40 PGH38:PGH40 PQD38:PQD40 PZZ38:PZZ40 QJV38:QJV40 QTR38:QTR40 RDN38:RDN40 RNJ38:RNJ40 RXF38:RXF40 SHB38:SHB40 SQX38:SQX40 TAT38:TAT40 TKP38:TKP40 TUL38:TUL40 UEH38:UEH40 UOD38:UOD40 UXZ38:UXZ40 VHV38:VHV40 VRR38:VRR40 WBN38:WBN40 WLJ38:WLJ40 WVF38:WVF40 XFB38:XFB40 IT65574:IT65576 SP65574:SP65576 ACL65574:ACL65576 AMH65574:AMH65576 AWD65574:AWD65576 BFZ65574:BFZ65576 BPV65574:BPV65576 BZR65574:BZR65576 CJN65574:CJN65576 CTJ65574:CTJ65576 DDF65574:DDF65576 DNB65574:DNB65576 DWX65574:DWX65576 EGT65574:EGT65576 EQP65574:EQP65576 FAL65574:FAL65576 FKH65574:FKH65576 FUD65574:FUD65576 GDZ65574:GDZ65576 GNV65574:GNV65576 GXR65574:GXR65576 HHN65574:HHN65576 HRJ65574:HRJ65576 IBF65574:IBF65576 ILB65574:ILB65576 IUX65574:IUX65576 JET65574:JET65576 JOP65574:JOP65576 JYL65574:JYL65576 KIH65574:KIH65576 KSD65574:KSD65576 LBZ65574:LBZ65576 LLV65574:LLV65576 LVR65574:LVR65576 MFN65574:MFN65576 MPJ65574:MPJ65576 MZF65574:MZF65576 NJB65574:NJB65576 NSX65574:NSX65576 OCT65574:OCT65576 OMP65574:OMP65576 OWL65574:OWL65576 PGH65574:PGH65576 PQD65574:PQD65576 PZZ65574:PZZ65576 QJV65574:QJV65576 QTR65574:QTR65576 RDN65574:RDN65576 RNJ65574:RNJ65576 RXF65574:RXF65576 SHB65574:SHB65576 SQX65574:SQX65576 TAT65574:TAT65576 TKP65574:TKP65576 TUL65574:TUL65576 UEH65574:UEH65576 UOD65574:UOD65576 UXZ65574:UXZ65576 VHV65574:VHV65576 VRR65574:VRR65576 WBN65574:WBN65576 WLJ65574:WLJ65576 WVF65574:WVF65576 XFB65574:XFB65576 IT131110:IT131112 SP131110:SP131112 ACL131110:ACL131112 AMH131110:AMH131112 AWD131110:AWD131112 BFZ131110:BFZ131112 BPV131110:BPV131112 BZR131110:BZR131112 CJN131110:CJN131112 CTJ131110:CTJ131112 DDF131110:DDF131112 DNB131110:DNB131112 DWX131110:DWX131112 EGT131110:EGT131112 EQP131110:EQP131112 FAL131110:FAL131112 FKH131110:FKH131112 FUD131110:FUD131112 GDZ131110:GDZ131112 GNV131110:GNV131112 GXR131110:GXR131112 HHN131110:HHN131112 HRJ131110:HRJ131112 IBF131110:IBF131112 ILB131110:ILB131112 IUX131110:IUX131112 JET131110:JET131112 JOP131110:JOP131112 JYL131110:JYL131112 KIH131110:KIH131112 KSD131110:KSD131112 LBZ131110:LBZ131112 LLV131110:LLV131112 LVR131110:LVR131112 MFN131110:MFN131112 MPJ131110:MPJ131112 MZF131110:MZF131112 NJB131110:NJB131112 NSX131110:NSX131112 OCT131110:OCT131112 OMP131110:OMP131112 OWL131110:OWL131112 PGH131110:PGH131112 PQD131110:PQD131112 PZZ131110:PZZ131112 QJV131110:QJV131112 QTR131110:QTR131112 RDN131110:RDN131112 RNJ131110:RNJ131112 RXF131110:RXF131112 SHB131110:SHB131112 SQX131110:SQX131112 TAT131110:TAT131112 TKP131110:TKP131112 TUL131110:TUL131112 UEH131110:UEH131112 UOD131110:UOD131112 UXZ131110:UXZ131112 VHV131110:VHV131112 VRR131110:VRR131112 WBN131110:WBN131112 WLJ131110:WLJ131112 WVF131110:WVF131112 XFB131110:XFB131112 IT196646:IT196648 SP196646:SP196648 ACL196646:ACL196648 AMH196646:AMH196648 AWD196646:AWD196648 BFZ196646:BFZ196648 BPV196646:BPV196648 BZR196646:BZR196648 CJN196646:CJN196648 CTJ196646:CTJ196648 DDF196646:DDF196648 DNB196646:DNB196648 DWX196646:DWX196648 EGT196646:EGT196648 EQP196646:EQP196648 FAL196646:FAL196648 FKH196646:FKH196648 FUD196646:FUD196648 GDZ196646:GDZ196648 GNV196646:GNV196648 GXR196646:GXR196648 HHN196646:HHN196648 HRJ196646:HRJ196648 IBF196646:IBF196648 ILB196646:ILB196648 IUX196646:IUX196648 JET196646:JET196648 JOP196646:JOP196648 JYL196646:JYL196648 KIH196646:KIH196648 KSD196646:KSD196648 LBZ196646:LBZ196648 LLV196646:LLV196648 LVR196646:LVR196648 MFN196646:MFN196648 MPJ196646:MPJ196648 MZF196646:MZF196648 NJB196646:NJB196648 NSX196646:NSX196648 OCT196646:OCT196648 OMP196646:OMP196648 OWL196646:OWL196648 PGH196646:PGH196648 PQD196646:PQD196648 PZZ196646:PZZ196648 QJV196646:QJV196648 QTR196646:QTR196648 RDN196646:RDN196648 RNJ196646:RNJ196648 RXF196646:RXF196648 SHB196646:SHB196648 SQX196646:SQX196648 TAT196646:TAT196648 TKP196646:TKP196648 TUL196646:TUL196648 UEH196646:UEH196648 UOD196646:UOD196648 UXZ196646:UXZ196648 VHV196646:VHV196648 VRR196646:VRR196648 WBN196646:WBN196648 WLJ196646:WLJ196648 WVF196646:WVF196648 XFB196646:XFB196648 IT262182:IT262184 SP262182:SP262184 ACL262182:ACL262184 AMH262182:AMH262184 AWD262182:AWD262184 BFZ262182:BFZ262184 BPV262182:BPV262184 BZR262182:BZR262184 CJN262182:CJN262184 CTJ262182:CTJ262184 DDF262182:DDF262184 DNB262182:DNB262184 DWX262182:DWX262184 EGT262182:EGT262184 EQP262182:EQP262184 FAL262182:FAL262184 FKH262182:FKH262184 FUD262182:FUD262184 GDZ262182:GDZ262184 GNV262182:GNV262184 GXR262182:GXR262184 HHN262182:HHN262184 HRJ262182:HRJ262184 IBF262182:IBF262184 ILB262182:ILB262184 IUX262182:IUX262184 JET262182:JET262184 JOP262182:JOP262184 JYL262182:JYL262184 KIH262182:KIH262184 KSD262182:KSD262184 LBZ262182:LBZ262184 LLV262182:LLV262184 LVR262182:LVR262184 MFN262182:MFN262184 MPJ262182:MPJ262184 MZF262182:MZF262184 NJB262182:NJB262184 NSX262182:NSX262184 OCT262182:OCT262184 OMP262182:OMP262184 OWL262182:OWL262184 PGH262182:PGH262184 PQD262182:PQD262184 PZZ262182:PZZ262184 QJV262182:QJV262184 QTR262182:QTR262184 RDN262182:RDN262184 RNJ262182:RNJ262184 RXF262182:RXF262184 SHB262182:SHB262184 SQX262182:SQX262184 TAT262182:TAT262184 TKP262182:TKP262184 TUL262182:TUL262184 UEH262182:UEH262184 UOD262182:UOD262184 UXZ262182:UXZ262184 VHV262182:VHV262184 VRR262182:VRR262184 WBN262182:WBN262184 WLJ262182:WLJ262184 WVF262182:WVF262184 XFB262182:XFB262184 IT327718:IT327720 SP327718:SP327720 ACL327718:ACL327720 AMH327718:AMH327720 AWD327718:AWD327720 BFZ327718:BFZ327720 BPV327718:BPV327720 BZR327718:BZR327720 CJN327718:CJN327720 CTJ327718:CTJ327720 DDF327718:DDF327720 DNB327718:DNB327720 DWX327718:DWX327720 EGT327718:EGT327720 EQP327718:EQP327720 FAL327718:FAL327720 FKH327718:FKH327720 FUD327718:FUD327720 GDZ327718:GDZ327720 GNV327718:GNV327720 GXR327718:GXR327720 HHN327718:HHN327720 HRJ327718:HRJ327720 IBF327718:IBF327720 ILB327718:ILB327720 IUX327718:IUX327720 JET327718:JET327720 JOP327718:JOP327720 JYL327718:JYL327720 KIH327718:KIH327720 KSD327718:KSD327720 LBZ327718:LBZ327720 LLV327718:LLV327720 LVR327718:LVR327720 MFN327718:MFN327720 MPJ327718:MPJ327720 MZF327718:MZF327720 NJB327718:NJB327720 NSX327718:NSX327720 OCT327718:OCT327720 OMP327718:OMP327720 OWL327718:OWL327720 PGH327718:PGH327720 PQD327718:PQD327720 PZZ327718:PZZ327720 QJV327718:QJV327720 QTR327718:QTR327720 RDN327718:RDN327720 RNJ327718:RNJ327720 RXF327718:RXF327720 SHB327718:SHB327720 SQX327718:SQX327720 TAT327718:TAT327720 TKP327718:TKP327720 TUL327718:TUL327720 UEH327718:UEH327720 UOD327718:UOD327720 UXZ327718:UXZ327720 VHV327718:VHV327720 VRR327718:VRR327720 WBN327718:WBN327720 WLJ327718:WLJ327720 WVF327718:WVF327720 XFB327718:XFB327720 IT393254:IT393256 SP393254:SP393256 ACL393254:ACL393256 AMH393254:AMH393256 AWD393254:AWD393256 BFZ393254:BFZ393256 BPV393254:BPV393256 BZR393254:BZR393256 CJN393254:CJN393256 CTJ393254:CTJ393256 DDF393254:DDF393256 DNB393254:DNB393256 DWX393254:DWX393256 EGT393254:EGT393256 EQP393254:EQP393256 FAL393254:FAL393256 FKH393254:FKH393256 FUD393254:FUD393256 GDZ393254:GDZ393256 GNV393254:GNV393256 GXR393254:GXR393256 HHN393254:HHN393256 HRJ393254:HRJ393256 IBF393254:IBF393256 ILB393254:ILB393256 IUX393254:IUX393256 JET393254:JET393256 JOP393254:JOP393256 JYL393254:JYL393256 KIH393254:KIH393256 KSD393254:KSD393256 LBZ393254:LBZ393256 LLV393254:LLV393256 LVR393254:LVR393256 MFN393254:MFN393256 MPJ393254:MPJ393256 MZF393254:MZF393256 NJB393254:NJB393256 NSX393254:NSX393256 OCT393254:OCT393256 OMP393254:OMP393256 OWL393254:OWL393256 PGH393254:PGH393256 PQD393254:PQD393256 PZZ393254:PZZ393256 QJV393254:QJV393256 QTR393254:QTR393256 RDN393254:RDN393256 RNJ393254:RNJ393256 RXF393254:RXF393256 SHB393254:SHB393256 SQX393254:SQX393256 TAT393254:TAT393256 TKP393254:TKP393256 TUL393254:TUL393256 UEH393254:UEH393256 UOD393254:UOD393256 UXZ393254:UXZ393256 VHV393254:VHV393256 VRR393254:VRR393256 WBN393254:WBN393256 WLJ393254:WLJ393256 WVF393254:WVF393256 XFB393254:XFB393256 IT458790:IT458792 SP458790:SP458792 ACL458790:ACL458792 AMH458790:AMH458792 AWD458790:AWD458792 BFZ458790:BFZ458792 BPV458790:BPV458792 BZR458790:BZR458792 CJN458790:CJN458792 CTJ458790:CTJ458792 DDF458790:DDF458792 DNB458790:DNB458792 DWX458790:DWX458792 EGT458790:EGT458792 EQP458790:EQP458792 FAL458790:FAL458792 FKH458790:FKH458792 FUD458790:FUD458792 GDZ458790:GDZ458792 GNV458790:GNV458792 GXR458790:GXR458792 HHN458790:HHN458792 HRJ458790:HRJ458792 IBF458790:IBF458792 ILB458790:ILB458792 IUX458790:IUX458792 JET458790:JET458792 JOP458790:JOP458792 JYL458790:JYL458792 KIH458790:KIH458792 KSD458790:KSD458792 LBZ458790:LBZ458792 LLV458790:LLV458792 LVR458790:LVR458792 MFN458790:MFN458792 MPJ458790:MPJ458792 MZF458790:MZF458792 NJB458790:NJB458792 NSX458790:NSX458792 OCT458790:OCT458792 OMP458790:OMP458792 OWL458790:OWL458792 PGH458790:PGH458792 PQD458790:PQD458792 PZZ458790:PZZ458792 QJV458790:QJV458792 QTR458790:QTR458792 RDN458790:RDN458792 RNJ458790:RNJ458792 RXF458790:RXF458792 SHB458790:SHB458792 SQX458790:SQX458792 TAT458790:TAT458792 TKP458790:TKP458792 TUL458790:TUL458792 UEH458790:UEH458792 UOD458790:UOD458792 UXZ458790:UXZ458792 VHV458790:VHV458792 VRR458790:VRR458792 WBN458790:WBN458792 WLJ458790:WLJ458792 WVF458790:WVF458792 XFB458790:XFB458792 IT524326:IT524328 SP524326:SP524328 ACL524326:ACL524328 AMH524326:AMH524328 AWD524326:AWD524328 BFZ524326:BFZ524328 BPV524326:BPV524328 BZR524326:BZR524328 CJN524326:CJN524328 CTJ524326:CTJ524328 DDF524326:DDF524328 DNB524326:DNB524328 DWX524326:DWX524328 EGT524326:EGT524328 EQP524326:EQP524328 FAL524326:FAL524328 FKH524326:FKH524328 FUD524326:FUD524328 GDZ524326:GDZ524328 GNV524326:GNV524328 GXR524326:GXR524328 HHN524326:HHN524328 HRJ524326:HRJ524328 IBF524326:IBF524328 ILB524326:ILB524328 IUX524326:IUX524328 JET524326:JET524328 JOP524326:JOP524328 JYL524326:JYL524328 KIH524326:KIH524328 KSD524326:KSD524328 LBZ524326:LBZ524328 LLV524326:LLV524328 LVR524326:LVR524328 MFN524326:MFN524328 MPJ524326:MPJ524328 MZF524326:MZF524328 NJB524326:NJB524328 NSX524326:NSX524328 OCT524326:OCT524328 OMP524326:OMP524328 OWL524326:OWL524328 PGH524326:PGH524328 PQD524326:PQD524328 PZZ524326:PZZ524328 QJV524326:QJV524328 QTR524326:QTR524328 RDN524326:RDN524328 RNJ524326:RNJ524328 RXF524326:RXF524328 SHB524326:SHB524328 SQX524326:SQX524328 TAT524326:TAT524328 TKP524326:TKP524328 TUL524326:TUL524328 UEH524326:UEH524328 UOD524326:UOD524328 UXZ524326:UXZ524328 VHV524326:VHV524328 VRR524326:VRR524328 WBN524326:WBN524328 WLJ524326:WLJ524328 WVF524326:WVF524328 XFB524326:XFB524328 IT589862:IT589864 SP589862:SP589864 ACL589862:ACL589864 AMH589862:AMH589864 AWD589862:AWD589864 BFZ589862:BFZ589864 BPV589862:BPV589864 BZR589862:BZR589864 CJN589862:CJN589864 CTJ589862:CTJ589864 DDF589862:DDF589864 DNB589862:DNB589864 DWX589862:DWX589864 EGT589862:EGT589864 EQP589862:EQP589864 FAL589862:FAL589864 FKH589862:FKH589864 FUD589862:FUD589864 GDZ589862:GDZ589864 GNV589862:GNV589864 GXR589862:GXR589864 HHN589862:HHN589864 HRJ589862:HRJ589864 IBF589862:IBF589864 ILB589862:ILB589864 IUX589862:IUX589864 JET589862:JET589864 JOP589862:JOP589864 JYL589862:JYL589864 KIH589862:KIH589864 KSD589862:KSD589864 LBZ589862:LBZ589864 LLV589862:LLV589864 LVR589862:LVR589864 MFN589862:MFN589864 MPJ589862:MPJ589864 MZF589862:MZF589864 NJB589862:NJB589864 NSX589862:NSX589864 OCT589862:OCT589864 OMP589862:OMP589864 OWL589862:OWL589864 PGH589862:PGH589864 PQD589862:PQD589864 PZZ589862:PZZ589864 QJV589862:QJV589864 QTR589862:QTR589864 RDN589862:RDN589864 RNJ589862:RNJ589864 RXF589862:RXF589864 SHB589862:SHB589864 SQX589862:SQX589864 TAT589862:TAT589864 TKP589862:TKP589864 TUL589862:TUL589864 UEH589862:UEH589864 UOD589862:UOD589864 UXZ589862:UXZ589864 VHV589862:VHV589864 VRR589862:VRR589864 WBN589862:WBN589864 WLJ589862:WLJ589864 WVF589862:WVF589864 XFB589862:XFB589864 IT655398:IT655400 SP655398:SP655400 ACL655398:ACL655400 AMH655398:AMH655400 AWD655398:AWD655400 BFZ655398:BFZ655400 BPV655398:BPV655400 BZR655398:BZR655400 CJN655398:CJN655400 CTJ655398:CTJ655400 DDF655398:DDF655400 DNB655398:DNB655400 DWX655398:DWX655400 EGT655398:EGT655400 EQP655398:EQP655400 FAL655398:FAL655400 FKH655398:FKH655400 FUD655398:FUD655400 GDZ655398:GDZ655400 GNV655398:GNV655400 GXR655398:GXR655400 HHN655398:HHN655400 HRJ655398:HRJ655400 IBF655398:IBF655400 ILB655398:ILB655400 IUX655398:IUX655400 JET655398:JET655400 JOP655398:JOP655400 JYL655398:JYL655400 KIH655398:KIH655400 KSD655398:KSD655400 LBZ655398:LBZ655400 LLV655398:LLV655400 LVR655398:LVR655400 MFN655398:MFN655400 MPJ655398:MPJ655400 MZF655398:MZF655400 NJB655398:NJB655400 NSX655398:NSX655400 OCT655398:OCT655400 OMP655398:OMP655400 OWL655398:OWL655400 PGH655398:PGH655400 PQD655398:PQD655400 PZZ655398:PZZ655400 QJV655398:QJV655400 QTR655398:QTR655400 RDN655398:RDN655400 RNJ655398:RNJ655400 RXF655398:RXF655400 SHB655398:SHB655400 SQX655398:SQX655400 TAT655398:TAT655400 TKP655398:TKP655400 TUL655398:TUL655400 UEH655398:UEH655400 UOD655398:UOD655400 UXZ655398:UXZ655400 VHV655398:VHV655400 VRR655398:VRR655400 WBN655398:WBN655400 WLJ655398:WLJ655400 WVF655398:WVF655400 XFB655398:XFB655400 IT720934:IT720936 SP720934:SP720936 ACL720934:ACL720936 AMH720934:AMH720936 AWD720934:AWD720936 BFZ720934:BFZ720936 BPV720934:BPV720936 BZR720934:BZR720936 CJN720934:CJN720936 CTJ720934:CTJ720936 DDF720934:DDF720936 DNB720934:DNB720936 DWX720934:DWX720936 EGT720934:EGT720936 EQP720934:EQP720936 FAL720934:FAL720936 FKH720934:FKH720936 FUD720934:FUD720936 GDZ720934:GDZ720936 GNV720934:GNV720936 GXR720934:GXR720936 HHN720934:HHN720936 HRJ720934:HRJ720936 IBF720934:IBF720936 ILB720934:ILB720936 IUX720934:IUX720936 JET720934:JET720936 JOP720934:JOP720936 JYL720934:JYL720936 KIH720934:KIH720936 KSD720934:KSD720936 LBZ720934:LBZ720936 LLV720934:LLV720936 LVR720934:LVR720936 MFN720934:MFN720936 MPJ720934:MPJ720936 MZF720934:MZF720936 NJB720934:NJB720936 NSX720934:NSX720936 OCT720934:OCT720936 OMP720934:OMP720936 OWL720934:OWL720936 PGH720934:PGH720936 PQD720934:PQD720936 PZZ720934:PZZ720936 QJV720934:QJV720936 QTR720934:QTR720936 RDN720934:RDN720936 RNJ720934:RNJ720936 RXF720934:RXF720936 SHB720934:SHB720936 SQX720934:SQX720936 TAT720934:TAT720936 TKP720934:TKP720936 TUL720934:TUL720936 UEH720934:UEH720936 UOD720934:UOD720936 UXZ720934:UXZ720936 VHV720934:VHV720936 VRR720934:VRR720936 WBN720934:WBN720936 WLJ720934:WLJ720936 WVF720934:WVF720936 XFB720934:XFB720936 IT786470:IT786472 SP786470:SP786472 ACL786470:ACL786472 AMH786470:AMH786472 AWD786470:AWD786472 BFZ786470:BFZ786472 BPV786470:BPV786472 BZR786470:BZR786472 CJN786470:CJN786472 CTJ786470:CTJ786472 DDF786470:DDF786472 DNB786470:DNB786472 DWX786470:DWX786472 EGT786470:EGT786472 EQP786470:EQP786472 FAL786470:FAL786472 FKH786470:FKH786472 FUD786470:FUD786472 GDZ786470:GDZ786472 GNV786470:GNV786472 GXR786470:GXR786472 HHN786470:HHN786472 HRJ786470:HRJ786472 IBF786470:IBF786472 ILB786470:ILB786472 IUX786470:IUX786472 JET786470:JET786472 JOP786470:JOP786472 JYL786470:JYL786472 KIH786470:KIH786472 KSD786470:KSD786472 LBZ786470:LBZ786472 LLV786470:LLV786472 LVR786470:LVR786472 MFN786470:MFN786472 MPJ786470:MPJ786472 MZF786470:MZF786472 NJB786470:NJB786472 NSX786470:NSX786472 OCT786470:OCT786472 OMP786470:OMP786472 OWL786470:OWL786472 PGH786470:PGH786472 PQD786470:PQD786472 PZZ786470:PZZ786472 QJV786470:QJV786472 QTR786470:QTR786472 RDN786470:RDN786472 RNJ786470:RNJ786472 RXF786470:RXF786472 SHB786470:SHB786472 SQX786470:SQX786472 TAT786470:TAT786472 TKP786470:TKP786472 TUL786470:TUL786472 UEH786470:UEH786472 UOD786470:UOD786472 UXZ786470:UXZ786472 VHV786470:VHV786472 VRR786470:VRR786472 WBN786470:WBN786472 WLJ786470:WLJ786472 WVF786470:WVF786472 XFB786470:XFB786472 IT852006:IT852008 SP852006:SP852008 ACL852006:ACL852008 AMH852006:AMH852008 AWD852006:AWD852008 BFZ852006:BFZ852008 BPV852006:BPV852008 BZR852006:BZR852008 CJN852006:CJN852008 CTJ852006:CTJ852008 DDF852006:DDF852008 DNB852006:DNB852008 DWX852006:DWX852008 EGT852006:EGT852008 EQP852006:EQP852008 FAL852006:FAL852008 FKH852006:FKH852008 FUD852006:FUD852008 GDZ852006:GDZ852008 GNV852006:GNV852008 GXR852006:GXR852008 HHN852006:HHN852008 HRJ852006:HRJ852008 IBF852006:IBF852008 ILB852006:ILB852008 IUX852006:IUX852008 JET852006:JET852008 JOP852006:JOP852008 JYL852006:JYL852008 KIH852006:KIH852008 KSD852006:KSD852008 LBZ852006:LBZ852008 LLV852006:LLV852008 LVR852006:LVR852008 MFN852006:MFN852008 MPJ852006:MPJ852008 MZF852006:MZF852008 NJB852006:NJB852008 NSX852006:NSX852008 OCT852006:OCT852008 OMP852006:OMP852008 OWL852006:OWL852008 PGH852006:PGH852008 PQD852006:PQD852008 PZZ852006:PZZ852008 QJV852006:QJV852008 QTR852006:QTR852008 RDN852006:RDN852008 RNJ852006:RNJ852008 RXF852006:RXF852008 SHB852006:SHB852008 SQX852006:SQX852008 TAT852006:TAT852008 TKP852006:TKP852008 TUL852006:TUL852008 UEH852006:UEH852008 UOD852006:UOD852008 UXZ852006:UXZ852008 VHV852006:VHV852008 VRR852006:VRR852008 WBN852006:WBN852008 WLJ852006:WLJ852008 WVF852006:WVF852008 XFB852006:XFB852008 IT917542:IT917544 SP917542:SP917544 ACL917542:ACL917544 AMH917542:AMH917544 AWD917542:AWD917544 BFZ917542:BFZ917544 BPV917542:BPV917544 BZR917542:BZR917544 CJN917542:CJN917544 CTJ917542:CTJ917544 DDF917542:DDF917544 DNB917542:DNB917544 DWX917542:DWX917544 EGT917542:EGT917544 EQP917542:EQP917544 FAL917542:FAL917544 FKH917542:FKH917544 FUD917542:FUD917544 GDZ917542:GDZ917544 GNV917542:GNV917544 GXR917542:GXR917544 HHN917542:HHN917544 HRJ917542:HRJ917544 IBF917542:IBF917544 ILB917542:ILB917544 IUX917542:IUX917544 JET917542:JET917544 JOP917542:JOP917544 JYL917542:JYL917544 KIH917542:KIH917544 KSD917542:KSD917544 LBZ917542:LBZ917544 LLV917542:LLV917544 LVR917542:LVR917544 MFN917542:MFN917544 MPJ917542:MPJ917544 MZF917542:MZF917544 NJB917542:NJB917544 NSX917542:NSX917544 OCT917542:OCT917544 OMP917542:OMP917544 OWL917542:OWL917544 PGH917542:PGH917544 PQD917542:PQD917544 PZZ917542:PZZ917544 QJV917542:QJV917544 QTR917542:QTR917544 RDN917542:RDN917544 RNJ917542:RNJ917544 RXF917542:RXF917544 SHB917542:SHB917544 SQX917542:SQX917544 TAT917542:TAT917544 TKP917542:TKP917544 TUL917542:TUL917544 UEH917542:UEH917544 UOD917542:UOD917544 UXZ917542:UXZ917544 VHV917542:VHV917544 VRR917542:VRR917544 WBN917542:WBN917544 WLJ917542:WLJ917544 WVF917542:WVF917544 XFB917542:XFB917544 IT983078:IT983080 SP983078:SP983080 ACL983078:ACL983080 AMH983078:AMH983080 AWD983078:AWD983080 BFZ983078:BFZ983080 BPV983078:BPV983080 BZR983078:BZR983080 CJN983078:CJN983080 CTJ983078:CTJ983080 DDF983078:DDF983080 DNB983078:DNB983080 DWX983078:DWX983080 EGT983078:EGT983080 EQP983078:EQP983080 FAL983078:FAL983080 FKH983078:FKH983080 FUD983078:FUD983080 GDZ983078:GDZ983080 GNV983078:GNV983080 GXR983078:GXR983080 HHN983078:HHN983080 HRJ983078:HRJ983080 IBF983078:IBF983080 ILB983078:ILB983080 IUX983078:IUX983080 JET983078:JET983080 JOP983078:JOP983080 JYL983078:JYL983080 KIH983078:KIH983080 KSD983078:KSD983080 LBZ983078:LBZ983080 LLV983078:LLV983080 LVR983078:LVR983080 MFN983078:MFN983080 MPJ983078:MPJ983080 MZF983078:MZF983080 NJB983078:NJB983080 NSX983078:NSX983080 OCT983078:OCT983080 OMP983078:OMP983080 OWL983078:OWL983080 PGH983078:PGH983080 PQD983078:PQD983080 PZZ983078:PZZ983080 QJV983078:QJV983080 QTR983078:QTR983080 RDN983078:RDN983080 RNJ983078:RNJ983080 RXF983078:RXF983080 SHB983078:SHB983080 SQX983078:SQX983080 TAT983078:TAT983080 TKP983078:TKP983080 TUL983078:TUL983080 UEH983078:UEH983080 UOD983078:UOD983080 UXZ983078:UXZ983080 VHV983078:VHV983080 VRR983078:VRR983080 WBN983078:WBN983080 WLJ983078:WLJ983080 WVF983078:WVF983080 XFB983078:XFB983080 C34:C37 IY34:IY37 SU34:SU37 ACQ34:ACQ37 AMM34:AMM37 AWI34:AWI37 BGE34:BGE37 BQA34:BQA37 BZW34:BZW37 CJS34:CJS37 CTO34:CTO37 DDK34:DDK37 DNG34:DNG37 DXC34:DXC37 EGY34:EGY37 EQU34:EQU37 FAQ34:FAQ37 FKM34:FKM37 FUI34:FUI37 GEE34:GEE37 GOA34:GOA37 GXW34:GXW37 HHS34:HHS37 HRO34:HRO37 IBK34:IBK37 ILG34:ILG37 IVC34:IVC37 JEY34:JEY37 JOU34:JOU37 JYQ34:JYQ37 KIM34:KIM37 KSI34:KSI37 LCE34:LCE37 LMA34:LMA37 LVW34:LVW37 MFS34:MFS37 MPO34:MPO37 MZK34:MZK37 NJG34:NJG37 NTC34:NTC37 OCY34:OCY37 OMU34:OMU37 OWQ34:OWQ37 PGM34:PGM37 PQI34:PQI37 QAE34:QAE37 QKA34:QKA37 QTW34:QTW37 RDS34:RDS37 RNO34:RNO37 RXK34:RXK37 SHG34:SHG37 SRC34:SRC37 TAY34:TAY37 TKU34:TKU37 TUQ34:TUQ37 UEM34:UEM37 UOI34:UOI37 UYE34:UYE37 VIA34:VIA37 VRW34:VRW37 WBS34:WBS37 WLO34:WLO37 WVK34:WVK37 C65570:C65573 IY65570:IY65573 SU65570:SU65573 ACQ65570:ACQ65573 AMM65570:AMM65573 AWI65570:AWI65573 BGE65570:BGE65573 BQA65570:BQA65573 BZW65570:BZW65573 CJS65570:CJS65573 CTO65570:CTO65573 DDK65570:DDK65573 DNG65570:DNG65573 DXC65570:DXC65573 EGY65570:EGY65573 EQU65570:EQU65573 FAQ65570:FAQ65573 FKM65570:FKM65573 FUI65570:FUI65573 GEE65570:GEE65573 GOA65570:GOA65573 GXW65570:GXW65573 HHS65570:HHS65573 HRO65570:HRO65573 IBK65570:IBK65573 ILG65570:ILG65573 IVC65570:IVC65573 JEY65570:JEY65573 JOU65570:JOU65573 JYQ65570:JYQ65573 KIM65570:KIM65573 KSI65570:KSI65573 LCE65570:LCE65573 LMA65570:LMA65573 LVW65570:LVW65573 MFS65570:MFS65573 MPO65570:MPO65573 MZK65570:MZK65573 NJG65570:NJG65573 NTC65570:NTC65573 OCY65570:OCY65573 OMU65570:OMU65573 OWQ65570:OWQ65573 PGM65570:PGM65573 PQI65570:PQI65573 QAE65570:QAE65573 QKA65570:QKA65573 QTW65570:QTW65573 RDS65570:RDS65573 RNO65570:RNO65573 RXK65570:RXK65573 SHG65570:SHG65573 SRC65570:SRC65573 TAY65570:TAY65573 TKU65570:TKU65573 TUQ65570:TUQ65573 UEM65570:UEM65573 UOI65570:UOI65573 UYE65570:UYE65573 VIA65570:VIA65573 VRW65570:VRW65573 WBS65570:WBS65573 WLO65570:WLO65573 WVK65570:WVK65573 C131106:C131109 IY131106:IY131109 SU131106:SU131109 ACQ131106:ACQ131109 AMM131106:AMM131109 AWI131106:AWI131109 BGE131106:BGE131109 BQA131106:BQA131109 BZW131106:BZW131109 CJS131106:CJS131109 CTO131106:CTO131109 DDK131106:DDK131109 DNG131106:DNG131109 DXC131106:DXC131109 EGY131106:EGY131109 EQU131106:EQU131109 FAQ131106:FAQ131109 FKM131106:FKM131109 FUI131106:FUI131109 GEE131106:GEE131109 GOA131106:GOA131109 GXW131106:GXW131109 HHS131106:HHS131109 HRO131106:HRO131109 IBK131106:IBK131109 ILG131106:ILG131109 IVC131106:IVC131109 JEY131106:JEY131109 JOU131106:JOU131109 JYQ131106:JYQ131109 KIM131106:KIM131109 KSI131106:KSI131109 LCE131106:LCE131109 LMA131106:LMA131109 LVW131106:LVW131109 MFS131106:MFS131109 MPO131106:MPO131109 MZK131106:MZK131109 NJG131106:NJG131109 NTC131106:NTC131109 OCY131106:OCY131109 OMU131106:OMU131109 OWQ131106:OWQ131109 PGM131106:PGM131109 PQI131106:PQI131109 QAE131106:QAE131109 QKA131106:QKA131109 QTW131106:QTW131109 RDS131106:RDS131109 RNO131106:RNO131109 RXK131106:RXK131109 SHG131106:SHG131109 SRC131106:SRC131109 TAY131106:TAY131109 TKU131106:TKU131109 TUQ131106:TUQ131109 UEM131106:UEM131109 UOI131106:UOI131109 UYE131106:UYE131109 VIA131106:VIA131109 VRW131106:VRW131109 WBS131106:WBS131109 WLO131106:WLO131109 WVK131106:WVK131109 C196642:C196645 IY196642:IY196645 SU196642:SU196645 ACQ196642:ACQ196645 AMM196642:AMM196645 AWI196642:AWI196645 BGE196642:BGE196645 BQA196642:BQA196645 BZW196642:BZW196645 CJS196642:CJS196645 CTO196642:CTO196645 DDK196642:DDK196645 DNG196642:DNG196645 DXC196642:DXC196645 EGY196642:EGY196645 EQU196642:EQU196645 FAQ196642:FAQ196645 FKM196642:FKM196645 FUI196642:FUI196645 GEE196642:GEE196645 GOA196642:GOA196645 GXW196642:GXW196645 HHS196642:HHS196645 HRO196642:HRO196645 IBK196642:IBK196645 ILG196642:ILG196645 IVC196642:IVC196645 JEY196642:JEY196645 JOU196642:JOU196645 JYQ196642:JYQ196645 KIM196642:KIM196645 KSI196642:KSI196645 LCE196642:LCE196645 LMA196642:LMA196645 LVW196642:LVW196645 MFS196642:MFS196645 MPO196642:MPO196645 MZK196642:MZK196645 NJG196642:NJG196645 NTC196642:NTC196645 OCY196642:OCY196645 OMU196642:OMU196645 OWQ196642:OWQ196645 PGM196642:PGM196645 PQI196642:PQI196645 QAE196642:QAE196645 QKA196642:QKA196645 QTW196642:QTW196645 RDS196642:RDS196645 RNO196642:RNO196645 RXK196642:RXK196645 SHG196642:SHG196645 SRC196642:SRC196645 TAY196642:TAY196645 TKU196642:TKU196645 TUQ196642:TUQ196645 UEM196642:UEM196645 UOI196642:UOI196645 UYE196642:UYE196645 VIA196642:VIA196645 VRW196642:VRW196645 WBS196642:WBS196645 WLO196642:WLO196645 WVK196642:WVK196645 C262178:C262181 IY262178:IY262181 SU262178:SU262181 ACQ262178:ACQ262181 AMM262178:AMM262181 AWI262178:AWI262181 BGE262178:BGE262181 BQA262178:BQA262181 BZW262178:BZW262181 CJS262178:CJS262181 CTO262178:CTO262181 DDK262178:DDK262181 DNG262178:DNG262181 DXC262178:DXC262181 EGY262178:EGY262181 EQU262178:EQU262181 FAQ262178:FAQ262181 FKM262178:FKM262181 FUI262178:FUI262181 GEE262178:GEE262181 GOA262178:GOA262181 GXW262178:GXW262181 HHS262178:HHS262181 HRO262178:HRO262181 IBK262178:IBK262181 ILG262178:ILG262181 IVC262178:IVC262181 JEY262178:JEY262181 JOU262178:JOU262181 JYQ262178:JYQ262181 KIM262178:KIM262181 KSI262178:KSI262181 LCE262178:LCE262181 LMA262178:LMA262181 LVW262178:LVW262181 MFS262178:MFS262181 MPO262178:MPO262181 MZK262178:MZK262181 NJG262178:NJG262181 NTC262178:NTC262181 OCY262178:OCY262181 OMU262178:OMU262181 OWQ262178:OWQ262181 PGM262178:PGM262181 PQI262178:PQI262181 QAE262178:QAE262181 QKA262178:QKA262181 QTW262178:QTW262181 RDS262178:RDS262181 RNO262178:RNO262181 RXK262178:RXK262181 SHG262178:SHG262181 SRC262178:SRC262181 TAY262178:TAY262181 TKU262178:TKU262181 TUQ262178:TUQ262181 UEM262178:UEM262181 UOI262178:UOI262181 UYE262178:UYE262181 VIA262178:VIA262181 VRW262178:VRW262181 WBS262178:WBS262181 WLO262178:WLO262181 WVK262178:WVK262181 C327714:C327717 IY327714:IY327717 SU327714:SU327717 ACQ327714:ACQ327717 AMM327714:AMM327717 AWI327714:AWI327717 BGE327714:BGE327717 BQA327714:BQA327717 BZW327714:BZW327717 CJS327714:CJS327717 CTO327714:CTO327717 DDK327714:DDK327717 DNG327714:DNG327717 DXC327714:DXC327717 EGY327714:EGY327717 EQU327714:EQU327717 FAQ327714:FAQ327717 FKM327714:FKM327717 FUI327714:FUI327717 GEE327714:GEE327717 GOA327714:GOA327717 GXW327714:GXW327717 HHS327714:HHS327717 HRO327714:HRO327717 IBK327714:IBK327717 ILG327714:ILG327717 IVC327714:IVC327717 JEY327714:JEY327717 JOU327714:JOU327717 JYQ327714:JYQ327717 KIM327714:KIM327717 KSI327714:KSI327717 LCE327714:LCE327717 LMA327714:LMA327717 LVW327714:LVW327717 MFS327714:MFS327717 MPO327714:MPO327717 MZK327714:MZK327717 NJG327714:NJG327717 NTC327714:NTC327717 OCY327714:OCY327717 OMU327714:OMU327717 OWQ327714:OWQ327717 PGM327714:PGM327717 PQI327714:PQI327717 QAE327714:QAE327717 QKA327714:QKA327717 QTW327714:QTW327717 RDS327714:RDS327717 RNO327714:RNO327717 RXK327714:RXK327717 SHG327714:SHG327717 SRC327714:SRC327717 TAY327714:TAY327717 TKU327714:TKU327717 TUQ327714:TUQ327717 UEM327714:UEM327717 UOI327714:UOI327717 UYE327714:UYE327717 VIA327714:VIA327717 VRW327714:VRW327717 WBS327714:WBS327717 WLO327714:WLO327717 WVK327714:WVK327717 C393250:C393253 IY393250:IY393253 SU393250:SU393253 ACQ393250:ACQ393253 AMM393250:AMM393253 AWI393250:AWI393253 BGE393250:BGE393253 BQA393250:BQA393253 BZW393250:BZW393253 CJS393250:CJS393253 CTO393250:CTO393253 DDK393250:DDK393253 DNG393250:DNG393253 DXC393250:DXC393253 EGY393250:EGY393253 EQU393250:EQU393253 FAQ393250:FAQ393253 FKM393250:FKM393253 FUI393250:FUI393253 GEE393250:GEE393253 GOA393250:GOA393253 GXW393250:GXW393253 HHS393250:HHS393253 HRO393250:HRO393253 IBK393250:IBK393253 ILG393250:ILG393253 IVC393250:IVC393253 JEY393250:JEY393253 JOU393250:JOU393253 JYQ393250:JYQ393253 KIM393250:KIM393253 KSI393250:KSI393253 LCE393250:LCE393253 LMA393250:LMA393253 LVW393250:LVW393253 MFS393250:MFS393253 MPO393250:MPO393253 MZK393250:MZK393253 NJG393250:NJG393253 NTC393250:NTC393253 OCY393250:OCY393253 OMU393250:OMU393253 OWQ393250:OWQ393253 PGM393250:PGM393253 PQI393250:PQI393253 QAE393250:QAE393253 QKA393250:QKA393253 QTW393250:QTW393253 RDS393250:RDS393253 RNO393250:RNO393253 RXK393250:RXK393253 SHG393250:SHG393253 SRC393250:SRC393253 TAY393250:TAY393253 TKU393250:TKU393253 TUQ393250:TUQ393253 UEM393250:UEM393253 UOI393250:UOI393253 UYE393250:UYE393253 VIA393250:VIA393253 VRW393250:VRW393253 WBS393250:WBS393253 WLO393250:WLO393253 WVK393250:WVK393253 C458786:C458789 IY458786:IY458789 SU458786:SU458789 ACQ458786:ACQ458789 AMM458786:AMM458789 AWI458786:AWI458789 BGE458786:BGE458789 BQA458786:BQA458789 BZW458786:BZW458789 CJS458786:CJS458789 CTO458786:CTO458789 DDK458786:DDK458789 DNG458786:DNG458789 DXC458786:DXC458789 EGY458786:EGY458789 EQU458786:EQU458789 FAQ458786:FAQ458789 FKM458786:FKM458789 FUI458786:FUI458789 GEE458786:GEE458789 GOA458786:GOA458789 GXW458786:GXW458789 HHS458786:HHS458789 HRO458786:HRO458789 IBK458786:IBK458789 ILG458786:ILG458789 IVC458786:IVC458789 JEY458786:JEY458789 JOU458786:JOU458789 JYQ458786:JYQ458789 KIM458786:KIM458789 KSI458786:KSI458789 LCE458786:LCE458789 LMA458786:LMA458789 LVW458786:LVW458789 MFS458786:MFS458789 MPO458786:MPO458789 MZK458786:MZK458789 NJG458786:NJG458789 NTC458786:NTC458789 OCY458786:OCY458789 OMU458786:OMU458789 OWQ458786:OWQ458789 PGM458786:PGM458789 PQI458786:PQI458789 QAE458786:QAE458789 QKA458786:QKA458789 QTW458786:QTW458789 RDS458786:RDS458789 RNO458786:RNO458789 RXK458786:RXK458789 SHG458786:SHG458789 SRC458786:SRC458789 TAY458786:TAY458789 TKU458786:TKU458789 TUQ458786:TUQ458789 UEM458786:UEM458789 UOI458786:UOI458789 UYE458786:UYE458789 VIA458786:VIA458789 VRW458786:VRW458789 WBS458786:WBS458789 WLO458786:WLO458789 WVK458786:WVK458789 C524322:C524325 IY524322:IY524325 SU524322:SU524325 ACQ524322:ACQ524325 AMM524322:AMM524325 AWI524322:AWI524325 BGE524322:BGE524325 BQA524322:BQA524325 BZW524322:BZW524325 CJS524322:CJS524325 CTO524322:CTO524325 DDK524322:DDK524325 DNG524322:DNG524325 DXC524322:DXC524325 EGY524322:EGY524325 EQU524322:EQU524325 FAQ524322:FAQ524325 FKM524322:FKM524325 FUI524322:FUI524325 GEE524322:GEE524325 GOA524322:GOA524325 GXW524322:GXW524325 HHS524322:HHS524325 HRO524322:HRO524325 IBK524322:IBK524325 ILG524322:ILG524325 IVC524322:IVC524325 JEY524322:JEY524325 JOU524322:JOU524325 JYQ524322:JYQ524325 KIM524322:KIM524325 KSI524322:KSI524325 LCE524322:LCE524325 LMA524322:LMA524325 LVW524322:LVW524325 MFS524322:MFS524325 MPO524322:MPO524325 MZK524322:MZK524325 NJG524322:NJG524325 NTC524322:NTC524325 OCY524322:OCY524325 OMU524322:OMU524325 OWQ524322:OWQ524325 PGM524322:PGM524325 PQI524322:PQI524325 QAE524322:QAE524325 QKA524322:QKA524325 QTW524322:QTW524325 RDS524322:RDS524325 RNO524322:RNO524325 RXK524322:RXK524325 SHG524322:SHG524325 SRC524322:SRC524325 TAY524322:TAY524325 TKU524322:TKU524325 TUQ524322:TUQ524325 UEM524322:UEM524325 UOI524322:UOI524325 UYE524322:UYE524325 VIA524322:VIA524325 VRW524322:VRW524325 WBS524322:WBS524325 WLO524322:WLO524325 WVK524322:WVK524325 C589858:C589861 IY589858:IY589861 SU589858:SU589861 ACQ589858:ACQ589861 AMM589858:AMM589861 AWI589858:AWI589861 BGE589858:BGE589861 BQA589858:BQA589861 BZW589858:BZW589861 CJS589858:CJS589861 CTO589858:CTO589861 DDK589858:DDK589861 DNG589858:DNG589861 DXC589858:DXC589861 EGY589858:EGY589861 EQU589858:EQU589861 FAQ589858:FAQ589861 FKM589858:FKM589861 FUI589858:FUI589861 GEE589858:GEE589861 GOA589858:GOA589861 GXW589858:GXW589861 HHS589858:HHS589861 HRO589858:HRO589861 IBK589858:IBK589861 ILG589858:ILG589861 IVC589858:IVC589861 JEY589858:JEY589861 JOU589858:JOU589861 JYQ589858:JYQ589861 KIM589858:KIM589861 KSI589858:KSI589861 LCE589858:LCE589861 LMA589858:LMA589861 LVW589858:LVW589861 MFS589858:MFS589861 MPO589858:MPO589861 MZK589858:MZK589861 NJG589858:NJG589861 NTC589858:NTC589861 OCY589858:OCY589861 OMU589858:OMU589861 OWQ589858:OWQ589861 PGM589858:PGM589861 PQI589858:PQI589861 QAE589858:QAE589861 QKA589858:QKA589861 QTW589858:QTW589861 RDS589858:RDS589861 RNO589858:RNO589861 RXK589858:RXK589861 SHG589858:SHG589861 SRC589858:SRC589861 TAY589858:TAY589861 TKU589858:TKU589861 TUQ589858:TUQ589861 UEM589858:UEM589861 UOI589858:UOI589861 UYE589858:UYE589861 VIA589858:VIA589861 VRW589858:VRW589861 WBS589858:WBS589861 WLO589858:WLO589861 WVK589858:WVK589861 C655394:C655397 IY655394:IY655397 SU655394:SU655397 ACQ655394:ACQ655397 AMM655394:AMM655397 AWI655394:AWI655397 BGE655394:BGE655397 BQA655394:BQA655397 BZW655394:BZW655397 CJS655394:CJS655397 CTO655394:CTO655397 DDK655394:DDK655397 DNG655394:DNG655397 DXC655394:DXC655397 EGY655394:EGY655397 EQU655394:EQU655397 FAQ655394:FAQ655397 FKM655394:FKM655397 FUI655394:FUI655397 GEE655394:GEE655397 GOA655394:GOA655397 GXW655394:GXW655397 HHS655394:HHS655397 HRO655394:HRO655397 IBK655394:IBK655397 ILG655394:ILG655397 IVC655394:IVC655397 JEY655394:JEY655397 JOU655394:JOU655397 JYQ655394:JYQ655397 KIM655394:KIM655397 KSI655394:KSI655397 LCE655394:LCE655397 LMA655394:LMA655397 LVW655394:LVW655397 MFS655394:MFS655397 MPO655394:MPO655397 MZK655394:MZK655397 NJG655394:NJG655397 NTC655394:NTC655397 OCY655394:OCY655397 OMU655394:OMU655397 OWQ655394:OWQ655397 PGM655394:PGM655397 PQI655394:PQI655397 QAE655394:QAE655397 QKA655394:QKA655397 QTW655394:QTW655397 RDS655394:RDS655397 RNO655394:RNO655397 RXK655394:RXK655397 SHG655394:SHG655397 SRC655394:SRC655397 TAY655394:TAY655397 TKU655394:TKU655397 TUQ655394:TUQ655397 UEM655394:UEM655397 UOI655394:UOI655397 UYE655394:UYE655397 VIA655394:VIA655397 VRW655394:VRW655397 WBS655394:WBS655397 WLO655394:WLO655397 WVK655394:WVK655397 C720930:C720933 IY720930:IY720933 SU720930:SU720933 ACQ720930:ACQ720933 AMM720930:AMM720933 AWI720930:AWI720933 BGE720930:BGE720933 BQA720930:BQA720933 BZW720930:BZW720933 CJS720930:CJS720933 CTO720930:CTO720933 DDK720930:DDK720933 DNG720930:DNG720933 DXC720930:DXC720933 EGY720930:EGY720933 EQU720930:EQU720933 FAQ720930:FAQ720933 FKM720930:FKM720933 FUI720930:FUI720933 GEE720930:GEE720933 GOA720930:GOA720933 GXW720930:GXW720933 HHS720930:HHS720933 HRO720930:HRO720933 IBK720930:IBK720933 ILG720930:ILG720933 IVC720930:IVC720933 JEY720930:JEY720933 JOU720930:JOU720933 JYQ720930:JYQ720933 KIM720930:KIM720933 KSI720930:KSI720933 LCE720930:LCE720933 LMA720930:LMA720933 LVW720930:LVW720933 MFS720930:MFS720933 MPO720930:MPO720933 MZK720930:MZK720933 NJG720930:NJG720933 NTC720930:NTC720933 OCY720930:OCY720933 OMU720930:OMU720933 OWQ720930:OWQ720933 PGM720930:PGM720933 PQI720930:PQI720933 QAE720930:QAE720933 QKA720930:QKA720933 QTW720930:QTW720933 RDS720930:RDS720933 RNO720930:RNO720933 RXK720930:RXK720933 SHG720930:SHG720933 SRC720930:SRC720933 TAY720930:TAY720933 TKU720930:TKU720933 TUQ720930:TUQ720933 UEM720930:UEM720933 UOI720930:UOI720933 UYE720930:UYE720933 VIA720930:VIA720933 VRW720930:VRW720933 WBS720930:WBS720933 WLO720930:WLO720933 WVK720930:WVK720933 C786466:C786469 IY786466:IY786469 SU786466:SU786469 ACQ786466:ACQ786469 AMM786466:AMM786469 AWI786466:AWI786469 BGE786466:BGE786469 BQA786466:BQA786469 BZW786466:BZW786469 CJS786466:CJS786469 CTO786466:CTO786469 DDK786466:DDK786469 DNG786466:DNG786469 DXC786466:DXC786469 EGY786466:EGY786469 EQU786466:EQU786469 FAQ786466:FAQ786469 FKM786466:FKM786469 FUI786466:FUI786469 GEE786466:GEE786469 GOA786466:GOA786469 GXW786466:GXW786469 HHS786466:HHS786469 HRO786466:HRO786469 IBK786466:IBK786469 ILG786466:ILG786469 IVC786466:IVC786469 JEY786466:JEY786469 JOU786466:JOU786469 JYQ786466:JYQ786469 KIM786466:KIM786469 KSI786466:KSI786469 LCE786466:LCE786469 LMA786466:LMA786469 LVW786466:LVW786469 MFS786466:MFS786469 MPO786466:MPO786469 MZK786466:MZK786469 NJG786466:NJG786469 NTC786466:NTC786469 OCY786466:OCY786469 OMU786466:OMU786469 OWQ786466:OWQ786469 PGM786466:PGM786469 PQI786466:PQI786469 QAE786466:QAE786469 QKA786466:QKA786469 QTW786466:QTW786469 RDS786466:RDS786469 RNO786466:RNO786469 RXK786466:RXK786469 SHG786466:SHG786469 SRC786466:SRC786469 TAY786466:TAY786469 TKU786466:TKU786469 TUQ786466:TUQ786469 UEM786466:UEM786469 UOI786466:UOI786469 UYE786466:UYE786469 VIA786466:VIA786469 VRW786466:VRW786469 WBS786466:WBS786469 WLO786466:WLO786469 WVK786466:WVK786469 C852002:C852005 IY852002:IY852005 SU852002:SU852005 ACQ852002:ACQ852005 AMM852002:AMM852005 AWI852002:AWI852005 BGE852002:BGE852005 BQA852002:BQA852005 BZW852002:BZW852005 CJS852002:CJS852005 CTO852002:CTO852005 DDK852002:DDK852005 DNG852002:DNG852005 DXC852002:DXC852005 EGY852002:EGY852005 EQU852002:EQU852005 FAQ852002:FAQ852005 FKM852002:FKM852005 FUI852002:FUI852005 GEE852002:GEE852005 GOA852002:GOA852005 GXW852002:GXW852005 HHS852002:HHS852005 HRO852002:HRO852005 IBK852002:IBK852005 ILG852002:ILG852005 IVC852002:IVC852005 JEY852002:JEY852005 JOU852002:JOU852005 JYQ852002:JYQ852005 KIM852002:KIM852005 KSI852002:KSI852005 LCE852002:LCE852005 LMA852002:LMA852005 LVW852002:LVW852005 MFS852002:MFS852005 MPO852002:MPO852005 MZK852002:MZK852005 NJG852002:NJG852005 NTC852002:NTC852005 OCY852002:OCY852005 OMU852002:OMU852005 OWQ852002:OWQ852005 PGM852002:PGM852005 PQI852002:PQI852005 QAE852002:QAE852005 QKA852002:QKA852005 QTW852002:QTW852005 RDS852002:RDS852005 RNO852002:RNO852005 RXK852002:RXK852005 SHG852002:SHG852005 SRC852002:SRC852005 TAY852002:TAY852005 TKU852002:TKU852005 TUQ852002:TUQ852005 UEM852002:UEM852005 UOI852002:UOI852005 UYE852002:UYE852005 VIA852002:VIA852005 VRW852002:VRW852005 WBS852002:WBS852005 WLO852002:WLO852005 WVK852002:WVK852005 C917538:C917541 IY917538:IY917541 SU917538:SU917541 ACQ917538:ACQ917541 AMM917538:AMM917541 AWI917538:AWI917541 BGE917538:BGE917541 BQA917538:BQA917541 BZW917538:BZW917541 CJS917538:CJS917541 CTO917538:CTO917541 DDK917538:DDK917541 DNG917538:DNG917541 DXC917538:DXC917541 EGY917538:EGY917541 EQU917538:EQU917541 FAQ917538:FAQ917541 FKM917538:FKM917541 FUI917538:FUI917541 GEE917538:GEE917541 GOA917538:GOA917541 GXW917538:GXW917541 HHS917538:HHS917541 HRO917538:HRO917541 IBK917538:IBK917541 ILG917538:ILG917541 IVC917538:IVC917541 JEY917538:JEY917541 JOU917538:JOU917541 JYQ917538:JYQ917541 KIM917538:KIM917541 KSI917538:KSI917541 LCE917538:LCE917541 LMA917538:LMA917541 LVW917538:LVW917541 MFS917538:MFS917541 MPO917538:MPO917541 MZK917538:MZK917541 NJG917538:NJG917541 NTC917538:NTC917541 OCY917538:OCY917541 OMU917538:OMU917541 OWQ917538:OWQ917541 PGM917538:PGM917541 PQI917538:PQI917541 QAE917538:QAE917541 QKA917538:QKA917541 QTW917538:QTW917541 RDS917538:RDS917541 RNO917538:RNO917541 RXK917538:RXK917541 SHG917538:SHG917541 SRC917538:SRC917541 TAY917538:TAY917541 TKU917538:TKU917541 TUQ917538:TUQ917541 UEM917538:UEM917541 UOI917538:UOI917541 UYE917538:UYE917541 VIA917538:VIA917541 VRW917538:VRW917541 WBS917538:WBS917541 WLO917538:WLO917541 WVK917538:WVK917541 C983074:C983077 IY983074:IY983077 SU983074:SU983077 ACQ983074:ACQ983077 AMM983074:AMM983077 AWI983074:AWI983077 BGE983074:BGE983077 BQA983074:BQA983077 BZW983074:BZW983077 CJS983074:CJS983077 CTO983074:CTO983077 DDK983074:DDK983077 DNG983074:DNG983077 DXC983074:DXC983077 EGY983074:EGY983077 EQU983074:EQU983077 FAQ983074:FAQ983077 FKM983074:FKM983077 FUI983074:FUI983077 GEE983074:GEE983077 GOA983074:GOA983077 GXW983074:GXW983077 HHS983074:HHS983077 HRO983074:HRO983077 IBK983074:IBK983077 ILG983074:ILG983077 IVC983074:IVC983077 JEY983074:JEY983077 JOU983074:JOU983077 JYQ983074:JYQ983077 KIM983074:KIM983077 KSI983074:KSI983077 LCE983074:LCE983077 LMA983074:LMA983077 LVW983074:LVW983077 MFS983074:MFS983077 MPO983074:MPO983077 MZK983074:MZK983077 NJG983074:NJG983077 NTC983074:NTC983077 OCY983074:OCY983077 OMU983074:OMU983077 OWQ983074:OWQ983077 PGM983074:PGM983077 PQI983074:PQI983077 QAE983074:QAE983077 QKA983074:QKA983077 QTW983074:QTW983077 RDS983074:RDS983077 RNO983074:RNO983077 RXK983074:RXK983077 SHG983074:SHG983077 SRC983074:SRC983077 TAY983074:TAY983077 TKU983074:TKU983077 TUQ983074:TUQ983077 UEM983074:UEM983077 UOI983074:UOI983077 UYE983074:UYE983077 VIA983074:VIA983077 VRW983074:VRW983077 WBS983074:WBS983077 WLO983074:WLO983077 WVK983074:WVK983077 C28:D32 IY28:IZ32 SU28:SV32 ACQ28:ACR32 AMM28:AMN32 AWI28:AWJ32 BGE28:BGF32 BQA28:BQB32 BZW28:BZX32 CJS28:CJT32 CTO28:CTP32 DDK28:DDL32 DNG28:DNH32 DXC28:DXD32 EGY28:EGZ32 EQU28:EQV32 FAQ28:FAR32 FKM28:FKN32 FUI28:FUJ32 GEE28:GEF32 GOA28:GOB32 GXW28:GXX32 HHS28:HHT32 HRO28:HRP32 IBK28:IBL32 ILG28:ILH32 IVC28:IVD32 JEY28:JEZ32 JOU28:JOV32 JYQ28:JYR32 KIM28:KIN32 KSI28:KSJ32 LCE28:LCF32 LMA28:LMB32 LVW28:LVX32 MFS28:MFT32 MPO28:MPP32 MZK28:MZL32 NJG28:NJH32 NTC28:NTD32 OCY28:OCZ32 OMU28:OMV32 OWQ28:OWR32 PGM28:PGN32 PQI28:PQJ32 QAE28:QAF32 QKA28:QKB32 QTW28:QTX32 RDS28:RDT32 RNO28:RNP32 RXK28:RXL32 SHG28:SHH32 SRC28:SRD32 TAY28:TAZ32 TKU28:TKV32 TUQ28:TUR32 UEM28:UEN32 UOI28:UOJ32 UYE28:UYF32 VIA28:VIB32 VRW28:VRX32 WBS28:WBT32 WLO28:WLP32 WVK28:WVL32 C65564:D65568 IY65564:IZ65568 SU65564:SV65568 ACQ65564:ACR65568 AMM65564:AMN65568 AWI65564:AWJ65568 BGE65564:BGF65568 BQA65564:BQB65568 BZW65564:BZX65568 CJS65564:CJT65568 CTO65564:CTP65568 DDK65564:DDL65568 DNG65564:DNH65568 DXC65564:DXD65568 EGY65564:EGZ65568 EQU65564:EQV65568 FAQ65564:FAR65568 FKM65564:FKN65568 FUI65564:FUJ65568 GEE65564:GEF65568 GOA65564:GOB65568 GXW65564:GXX65568 HHS65564:HHT65568 HRO65564:HRP65568 IBK65564:IBL65568 ILG65564:ILH65568 IVC65564:IVD65568 JEY65564:JEZ65568 JOU65564:JOV65568 JYQ65564:JYR65568 KIM65564:KIN65568 KSI65564:KSJ65568 LCE65564:LCF65568 LMA65564:LMB65568 LVW65564:LVX65568 MFS65564:MFT65568 MPO65564:MPP65568 MZK65564:MZL65568 NJG65564:NJH65568 NTC65564:NTD65568 OCY65564:OCZ65568 OMU65564:OMV65568 OWQ65564:OWR65568 PGM65564:PGN65568 PQI65564:PQJ65568 QAE65564:QAF65568 QKA65564:QKB65568 QTW65564:QTX65568 RDS65564:RDT65568 RNO65564:RNP65568 RXK65564:RXL65568 SHG65564:SHH65568 SRC65564:SRD65568 TAY65564:TAZ65568 TKU65564:TKV65568 TUQ65564:TUR65568 UEM65564:UEN65568 UOI65564:UOJ65568 UYE65564:UYF65568 VIA65564:VIB65568 VRW65564:VRX65568 WBS65564:WBT65568 WLO65564:WLP65568 WVK65564:WVL65568 C131100:D131104 IY131100:IZ131104 SU131100:SV131104 ACQ131100:ACR131104 AMM131100:AMN131104 AWI131100:AWJ131104 BGE131100:BGF131104 BQA131100:BQB131104 BZW131100:BZX131104 CJS131100:CJT131104 CTO131100:CTP131104 DDK131100:DDL131104 DNG131100:DNH131104 DXC131100:DXD131104 EGY131100:EGZ131104 EQU131100:EQV131104 FAQ131100:FAR131104 FKM131100:FKN131104 FUI131100:FUJ131104 GEE131100:GEF131104 GOA131100:GOB131104 GXW131100:GXX131104 HHS131100:HHT131104 HRO131100:HRP131104 IBK131100:IBL131104 ILG131100:ILH131104 IVC131100:IVD131104 JEY131100:JEZ131104 JOU131100:JOV131104 JYQ131100:JYR131104 KIM131100:KIN131104 KSI131100:KSJ131104 LCE131100:LCF131104 LMA131100:LMB131104 LVW131100:LVX131104 MFS131100:MFT131104 MPO131100:MPP131104 MZK131100:MZL131104 NJG131100:NJH131104 NTC131100:NTD131104 OCY131100:OCZ131104 OMU131100:OMV131104 OWQ131100:OWR131104 PGM131100:PGN131104 PQI131100:PQJ131104 QAE131100:QAF131104 QKA131100:QKB131104 QTW131100:QTX131104 RDS131100:RDT131104 RNO131100:RNP131104 RXK131100:RXL131104 SHG131100:SHH131104 SRC131100:SRD131104 TAY131100:TAZ131104 TKU131100:TKV131104 TUQ131100:TUR131104 UEM131100:UEN131104 UOI131100:UOJ131104 UYE131100:UYF131104 VIA131100:VIB131104 VRW131100:VRX131104 WBS131100:WBT131104 WLO131100:WLP131104 WVK131100:WVL131104 C196636:D196640 IY196636:IZ196640 SU196636:SV196640 ACQ196636:ACR196640 AMM196636:AMN196640 AWI196636:AWJ196640 BGE196636:BGF196640 BQA196636:BQB196640 BZW196636:BZX196640 CJS196636:CJT196640 CTO196636:CTP196640 DDK196636:DDL196640 DNG196636:DNH196640 DXC196636:DXD196640 EGY196636:EGZ196640 EQU196636:EQV196640 FAQ196636:FAR196640 FKM196636:FKN196640 FUI196636:FUJ196640 GEE196636:GEF196640 GOA196636:GOB196640 GXW196636:GXX196640 HHS196636:HHT196640 HRO196636:HRP196640 IBK196636:IBL196640 ILG196636:ILH196640 IVC196636:IVD196640 JEY196636:JEZ196640 JOU196636:JOV196640 JYQ196636:JYR196640 KIM196636:KIN196640 KSI196636:KSJ196640 LCE196636:LCF196640 LMA196636:LMB196640 LVW196636:LVX196640 MFS196636:MFT196640 MPO196636:MPP196640 MZK196636:MZL196640 NJG196636:NJH196640 NTC196636:NTD196640 OCY196636:OCZ196640 OMU196636:OMV196640 OWQ196636:OWR196640 PGM196636:PGN196640 PQI196636:PQJ196640 QAE196636:QAF196640 QKA196636:QKB196640 QTW196636:QTX196640 RDS196636:RDT196640 RNO196636:RNP196640 RXK196636:RXL196640 SHG196636:SHH196640 SRC196636:SRD196640 TAY196636:TAZ196640 TKU196636:TKV196640 TUQ196636:TUR196640 UEM196636:UEN196640 UOI196636:UOJ196640 UYE196636:UYF196640 VIA196636:VIB196640 VRW196636:VRX196640 WBS196636:WBT196640 WLO196636:WLP196640 WVK196636:WVL196640 C262172:D262176 IY262172:IZ262176 SU262172:SV262176 ACQ262172:ACR262176 AMM262172:AMN262176 AWI262172:AWJ262176 BGE262172:BGF262176 BQA262172:BQB262176 BZW262172:BZX262176 CJS262172:CJT262176 CTO262172:CTP262176 DDK262172:DDL262176 DNG262172:DNH262176 DXC262172:DXD262176 EGY262172:EGZ262176 EQU262172:EQV262176 FAQ262172:FAR262176 FKM262172:FKN262176 FUI262172:FUJ262176 GEE262172:GEF262176 GOA262172:GOB262176 GXW262172:GXX262176 HHS262172:HHT262176 HRO262172:HRP262176 IBK262172:IBL262176 ILG262172:ILH262176 IVC262172:IVD262176 JEY262172:JEZ262176 JOU262172:JOV262176 JYQ262172:JYR262176 KIM262172:KIN262176 KSI262172:KSJ262176 LCE262172:LCF262176 LMA262172:LMB262176 LVW262172:LVX262176 MFS262172:MFT262176 MPO262172:MPP262176 MZK262172:MZL262176 NJG262172:NJH262176 NTC262172:NTD262176 OCY262172:OCZ262176 OMU262172:OMV262176 OWQ262172:OWR262176 PGM262172:PGN262176 PQI262172:PQJ262176 QAE262172:QAF262176 QKA262172:QKB262176 QTW262172:QTX262176 RDS262172:RDT262176 RNO262172:RNP262176 RXK262172:RXL262176 SHG262172:SHH262176 SRC262172:SRD262176 TAY262172:TAZ262176 TKU262172:TKV262176 TUQ262172:TUR262176 UEM262172:UEN262176 UOI262172:UOJ262176 UYE262172:UYF262176 VIA262172:VIB262176 VRW262172:VRX262176 WBS262172:WBT262176 WLO262172:WLP262176 WVK262172:WVL262176 C327708:D327712 IY327708:IZ327712 SU327708:SV327712 ACQ327708:ACR327712 AMM327708:AMN327712 AWI327708:AWJ327712 BGE327708:BGF327712 BQA327708:BQB327712 BZW327708:BZX327712 CJS327708:CJT327712 CTO327708:CTP327712 DDK327708:DDL327712 DNG327708:DNH327712 DXC327708:DXD327712 EGY327708:EGZ327712 EQU327708:EQV327712 FAQ327708:FAR327712 FKM327708:FKN327712 FUI327708:FUJ327712 GEE327708:GEF327712 GOA327708:GOB327712 GXW327708:GXX327712 HHS327708:HHT327712 HRO327708:HRP327712 IBK327708:IBL327712 ILG327708:ILH327712 IVC327708:IVD327712 JEY327708:JEZ327712 JOU327708:JOV327712 JYQ327708:JYR327712 KIM327708:KIN327712 KSI327708:KSJ327712 LCE327708:LCF327712 LMA327708:LMB327712 LVW327708:LVX327712 MFS327708:MFT327712 MPO327708:MPP327712 MZK327708:MZL327712 NJG327708:NJH327712 NTC327708:NTD327712 OCY327708:OCZ327712 OMU327708:OMV327712 OWQ327708:OWR327712 PGM327708:PGN327712 PQI327708:PQJ327712 QAE327708:QAF327712 QKA327708:QKB327712 QTW327708:QTX327712 RDS327708:RDT327712 RNO327708:RNP327712 RXK327708:RXL327712 SHG327708:SHH327712 SRC327708:SRD327712 TAY327708:TAZ327712 TKU327708:TKV327712 TUQ327708:TUR327712 UEM327708:UEN327712 UOI327708:UOJ327712 UYE327708:UYF327712 VIA327708:VIB327712 VRW327708:VRX327712 WBS327708:WBT327712 WLO327708:WLP327712 WVK327708:WVL327712 C393244:D393248 IY393244:IZ393248 SU393244:SV393248 ACQ393244:ACR393248 AMM393244:AMN393248 AWI393244:AWJ393248 BGE393244:BGF393248 BQA393244:BQB393248 BZW393244:BZX393248 CJS393244:CJT393248 CTO393244:CTP393248 DDK393244:DDL393248 DNG393244:DNH393248 DXC393244:DXD393248 EGY393244:EGZ393248 EQU393244:EQV393248 FAQ393244:FAR393248 FKM393244:FKN393248 FUI393244:FUJ393248 GEE393244:GEF393248 GOA393244:GOB393248 GXW393244:GXX393248 HHS393244:HHT393248 HRO393244:HRP393248 IBK393244:IBL393248 ILG393244:ILH393248 IVC393244:IVD393248 JEY393244:JEZ393248 JOU393244:JOV393248 JYQ393244:JYR393248 KIM393244:KIN393248 KSI393244:KSJ393248 LCE393244:LCF393248 LMA393244:LMB393248 LVW393244:LVX393248 MFS393244:MFT393248 MPO393244:MPP393248 MZK393244:MZL393248 NJG393244:NJH393248 NTC393244:NTD393248 OCY393244:OCZ393248 OMU393244:OMV393248 OWQ393244:OWR393248 PGM393244:PGN393248 PQI393244:PQJ393248 QAE393244:QAF393248 QKA393244:QKB393248 QTW393244:QTX393248 RDS393244:RDT393248 RNO393244:RNP393248 RXK393244:RXL393248 SHG393244:SHH393248 SRC393244:SRD393248 TAY393244:TAZ393248 TKU393244:TKV393248 TUQ393244:TUR393248 UEM393244:UEN393248 UOI393244:UOJ393248 UYE393244:UYF393248 VIA393244:VIB393248 VRW393244:VRX393248 WBS393244:WBT393248 WLO393244:WLP393248 WVK393244:WVL393248 C458780:D458784 IY458780:IZ458784 SU458780:SV458784 ACQ458780:ACR458784 AMM458780:AMN458784 AWI458780:AWJ458784 BGE458780:BGF458784 BQA458780:BQB458784 BZW458780:BZX458784 CJS458780:CJT458784 CTO458780:CTP458784 DDK458780:DDL458784 DNG458780:DNH458784 DXC458780:DXD458784 EGY458780:EGZ458784 EQU458780:EQV458784 FAQ458780:FAR458784 FKM458780:FKN458784 FUI458780:FUJ458784 GEE458780:GEF458784 GOA458780:GOB458784 GXW458780:GXX458784 HHS458780:HHT458784 HRO458780:HRP458784 IBK458780:IBL458784 ILG458780:ILH458784 IVC458780:IVD458784 JEY458780:JEZ458784 JOU458780:JOV458784 JYQ458780:JYR458784 KIM458780:KIN458784 KSI458780:KSJ458784 LCE458780:LCF458784 LMA458780:LMB458784 LVW458780:LVX458784 MFS458780:MFT458784 MPO458780:MPP458784 MZK458780:MZL458784 NJG458780:NJH458784 NTC458780:NTD458784 OCY458780:OCZ458784 OMU458780:OMV458784 OWQ458780:OWR458784 PGM458780:PGN458784 PQI458780:PQJ458784 QAE458780:QAF458784 QKA458780:QKB458784 QTW458780:QTX458784 RDS458780:RDT458784 RNO458780:RNP458784 RXK458780:RXL458784 SHG458780:SHH458784 SRC458780:SRD458784 TAY458780:TAZ458784 TKU458780:TKV458784 TUQ458780:TUR458784 UEM458780:UEN458784 UOI458780:UOJ458784 UYE458780:UYF458784 VIA458780:VIB458784 VRW458780:VRX458784 WBS458780:WBT458784 WLO458780:WLP458784 WVK458780:WVL458784 C524316:D524320 IY524316:IZ524320 SU524316:SV524320 ACQ524316:ACR524320 AMM524316:AMN524320 AWI524316:AWJ524320 BGE524316:BGF524320 BQA524316:BQB524320 BZW524316:BZX524320 CJS524316:CJT524320 CTO524316:CTP524320 DDK524316:DDL524320 DNG524316:DNH524320 DXC524316:DXD524320 EGY524316:EGZ524320 EQU524316:EQV524320 FAQ524316:FAR524320 FKM524316:FKN524320 FUI524316:FUJ524320 GEE524316:GEF524320 GOA524316:GOB524320 GXW524316:GXX524320 HHS524316:HHT524320 HRO524316:HRP524320 IBK524316:IBL524320 ILG524316:ILH524320 IVC524316:IVD524320 JEY524316:JEZ524320 JOU524316:JOV524320 JYQ524316:JYR524320 KIM524316:KIN524320 KSI524316:KSJ524320 LCE524316:LCF524320 LMA524316:LMB524320 LVW524316:LVX524320 MFS524316:MFT524320 MPO524316:MPP524320 MZK524316:MZL524320 NJG524316:NJH524320 NTC524316:NTD524320 OCY524316:OCZ524320 OMU524316:OMV524320 OWQ524316:OWR524320 PGM524316:PGN524320 PQI524316:PQJ524320 QAE524316:QAF524320 QKA524316:QKB524320 QTW524316:QTX524320 RDS524316:RDT524320 RNO524316:RNP524320 RXK524316:RXL524320 SHG524316:SHH524320 SRC524316:SRD524320 TAY524316:TAZ524320 TKU524316:TKV524320 TUQ524316:TUR524320 UEM524316:UEN524320 UOI524316:UOJ524320 UYE524316:UYF524320 VIA524316:VIB524320 VRW524316:VRX524320 WBS524316:WBT524320 WLO524316:WLP524320 WVK524316:WVL524320 C589852:D589856 IY589852:IZ589856 SU589852:SV589856 ACQ589852:ACR589856 AMM589852:AMN589856 AWI589852:AWJ589856 BGE589852:BGF589856 BQA589852:BQB589856 BZW589852:BZX589856 CJS589852:CJT589856 CTO589852:CTP589856 DDK589852:DDL589856 DNG589852:DNH589856 DXC589852:DXD589856 EGY589852:EGZ589856 EQU589852:EQV589856 FAQ589852:FAR589856 FKM589852:FKN589856 FUI589852:FUJ589856 GEE589852:GEF589856 GOA589852:GOB589856 GXW589852:GXX589856 HHS589852:HHT589856 HRO589852:HRP589856 IBK589852:IBL589856 ILG589852:ILH589856 IVC589852:IVD589856 JEY589852:JEZ589856 JOU589852:JOV589856 JYQ589852:JYR589856 KIM589852:KIN589856 KSI589852:KSJ589856 LCE589852:LCF589856 LMA589852:LMB589856 LVW589852:LVX589856 MFS589852:MFT589856 MPO589852:MPP589856 MZK589852:MZL589856 NJG589852:NJH589856 NTC589852:NTD589856 OCY589852:OCZ589856 OMU589852:OMV589856 OWQ589852:OWR589856 PGM589852:PGN589856 PQI589852:PQJ589856 QAE589852:QAF589856 QKA589852:QKB589856 QTW589852:QTX589856 RDS589852:RDT589856 RNO589852:RNP589856 RXK589852:RXL589856 SHG589852:SHH589856 SRC589852:SRD589856 TAY589852:TAZ589856 TKU589852:TKV589856 TUQ589852:TUR589856 UEM589852:UEN589856 UOI589852:UOJ589856 UYE589852:UYF589856 VIA589852:VIB589856 VRW589852:VRX589856 WBS589852:WBT589856 WLO589852:WLP589856 WVK589852:WVL589856 C655388:D655392 IY655388:IZ655392 SU655388:SV655392 ACQ655388:ACR655392 AMM655388:AMN655392 AWI655388:AWJ655392 BGE655388:BGF655392 BQA655388:BQB655392 BZW655388:BZX655392 CJS655388:CJT655392 CTO655388:CTP655392 DDK655388:DDL655392 DNG655388:DNH655392 DXC655388:DXD655392 EGY655388:EGZ655392 EQU655388:EQV655392 FAQ655388:FAR655392 FKM655388:FKN655392 FUI655388:FUJ655392 GEE655388:GEF655392 GOA655388:GOB655392 GXW655388:GXX655392 HHS655388:HHT655392 HRO655388:HRP655392 IBK655388:IBL655392 ILG655388:ILH655392 IVC655388:IVD655392 JEY655388:JEZ655392 JOU655388:JOV655392 JYQ655388:JYR655392 KIM655388:KIN655392 KSI655388:KSJ655392 LCE655388:LCF655392 LMA655388:LMB655392 LVW655388:LVX655392 MFS655388:MFT655392 MPO655388:MPP655392 MZK655388:MZL655392 NJG655388:NJH655392 NTC655388:NTD655392 OCY655388:OCZ655392 OMU655388:OMV655392 OWQ655388:OWR655392 PGM655388:PGN655392 PQI655388:PQJ655392 QAE655388:QAF655392 QKA655388:QKB655392 QTW655388:QTX655392 RDS655388:RDT655392 RNO655388:RNP655392 RXK655388:RXL655392 SHG655388:SHH655392 SRC655388:SRD655392 TAY655388:TAZ655392 TKU655388:TKV655392 TUQ655388:TUR655392 UEM655388:UEN655392 UOI655388:UOJ655392 UYE655388:UYF655392 VIA655388:VIB655392 VRW655388:VRX655392 WBS655388:WBT655392 WLO655388:WLP655392 WVK655388:WVL655392 C720924:D720928 IY720924:IZ720928 SU720924:SV720928 ACQ720924:ACR720928 AMM720924:AMN720928 AWI720924:AWJ720928 BGE720924:BGF720928 BQA720924:BQB720928 BZW720924:BZX720928 CJS720924:CJT720928 CTO720924:CTP720928 DDK720924:DDL720928 DNG720924:DNH720928 DXC720924:DXD720928 EGY720924:EGZ720928 EQU720924:EQV720928 FAQ720924:FAR720928 FKM720924:FKN720928 FUI720924:FUJ720928 GEE720924:GEF720928 GOA720924:GOB720928 GXW720924:GXX720928 HHS720924:HHT720928 HRO720924:HRP720928 IBK720924:IBL720928 ILG720924:ILH720928 IVC720924:IVD720928 JEY720924:JEZ720928 JOU720924:JOV720928 JYQ720924:JYR720928 KIM720924:KIN720928 KSI720924:KSJ720928 LCE720924:LCF720928 LMA720924:LMB720928 LVW720924:LVX720928 MFS720924:MFT720928 MPO720924:MPP720928 MZK720924:MZL720928 NJG720924:NJH720928 NTC720924:NTD720928 OCY720924:OCZ720928 OMU720924:OMV720928 OWQ720924:OWR720928 PGM720924:PGN720928 PQI720924:PQJ720928 QAE720924:QAF720928 QKA720924:QKB720928 QTW720924:QTX720928 RDS720924:RDT720928 RNO720924:RNP720928 RXK720924:RXL720928 SHG720924:SHH720928 SRC720924:SRD720928 TAY720924:TAZ720928 TKU720924:TKV720928 TUQ720924:TUR720928 UEM720924:UEN720928 UOI720924:UOJ720928 UYE720924:UYF720928 VIA720924:VIB720928 VRW720924:VRX720928 WBS720924:WBT720928 WLO720924:WLP720928 WVK720924:WVL720928 C786460:D786464 IY786460:IZ786464 SU786460:SV786464 ACQ786460:ACR786464 AMM786460:AMN786464 AWI786460:AWJ786464 BGE786460:BGF786464 BQA786460:BQB786464 BZW786460:BZX786464 CJS786460:CJT786464 CTO786460:CTP786464 DDK786460:DDL786464 DNG786460:DNH786464 DXC786460:DXD786464 EGY786460:EGZ786464 EQU786460:EQV786464 FAQ786460:FAR786464 FKM786460:FKN786464 FUI786460:FUJ786464 GEE786460:GEF786464 GOA786460:GOB786464 GXW786460:GXX786464 HHS786460:HHT786464 HRO786460:HRP786464 IBK786460:IBL786464 ILG786460:ILH786464 IVC786460:IVD786464 JEY786460:JEZ786464 JOU786460:JOV786464 JYQ786460:JYR786464 KIM786460:KIN786464 KSI786460:KSJ786464 LCE786460:LCF786464 LMA786460:LMB786464 LVW786460:LVX786464 MFS786460:MFT786464 MPO786460:MPP786464 MZK786460:MZL786464 NJG786460:NJH786464 NTC786460:NTD786464 OCY786460:OCZ786464 OMU786460:OMV786464 OWQ786460:OWR786464 PGM786460:PGN786464 PQI786460:PQJ786464 QAE786460:QAF786464 QKA786460:QKB786464 QTW786460:QTX786464 RDS786460:RDT786464 RNO786460:RNP786464 RXK786460:RXL786464 SHG786460:SHH786464 SRC786460:SRD786464 TAY786460:TAZ786464 TKU786460:TKV786464 TUQ786460:TUR786464 UEM786460:UEN786464 UOI786460:UOJ786464 UYE786460:UYF786464 VIA786460:VIB786464 VRW786460:VRX786464 WBS786460:WBT786464 WLO786460:WLP786464 WVK786460:WVL786464 C851996:D852000 IY851996:IZ852000 SU851996:SV852000 ACQ851996:ACR852000 AMM851996:AMN852000 AWI851996:AWJ852000 BGE851996:BGF852000 BQA851996:BQB852000 BZW851996:BZX852000 CJS851996:CJT852000 CTO851996:CTP852000 DDK851996:DDL852000 DNG851996:DNH852000 DXC851996:DXD852000 EGY851996:EGZ852000 EQU851996:EQV852000 FAQ851996:FAR852000 FKM851996:FKN852000 FUI851996:FUJ852000 GEE851996:GEF852000 GOA851996:GOB852000 GXW851996:GXX852000 HHS851996:HHT852000 HRO851996:HRP852000 IBK851996:IBL852000 ILG851996:ILH852000 IVC851996:IVD852000 JEY851996:JEZ852000 JOU851996:JOV852000 JYQ851996:JYR852000 KIM851996:KIN852000 KSI851996:KSJ852000 LCE851996:LCF852000 LMA851996:LMB852000 LVW851996:LVX852000 MFS851996:MFT852000 MPO851996:MPP852000 MZK851996:MZL852000 NJG851996:NJH852000 NTC851996:NTD852000 OCY851996:OCZ852000 OMU851996:OMV852000 OWQ851996:OWR852000 PGM851996:PGN852000 PQI851996:PQJ852000 QAE851996:QAF852000 QKA851996:QKB852000 QTW851996:QTX852000 RDS851996:RDT852000 RNO851996:RNP852000 RXK851996:RXL852000 SHG851996:SHH852000 SRC851996:SRD852000 TAY851996:TAZ852000 TKU851996:TKV852000 TUQ851996:TUR852000 UEM851996:UEN852000 UOI851996:UOJ852000 UYE851996:UYF852000 VIA851996:VIB852000 VRW851996:VRX852000 WBS851996:WBT852000 WLO851996:WLP852000 WVK851996:WVL852000 C917532:D917536 IY917532:IZ917536 SU917532:SV917536 ACQ917532:ACR917536 AMM917532:AMN917536 AWI917532:AWJ917536 BGE917532:BGF917536 BQA917532:BQB917536 BZW917532:BZX917536 CJS917532:CJT917536 CTO917532:CTP917536 DDK917532:DDL917536 DNG917532:DNH917536 DXC917532:DXD917536 EGY917532:EGZ917536 EQU917532:EQV917536 FAQ917532:FAR917536 FKM917532:FKN917536 FUI917532:FUJ917536 GEE917532:GEF917536 GOA917532:GOB917536 GXW917532:GXX917536 HHS917532:HHT917536 HRO917532:HRP917536 IBK917532:IBL917536 ILG917532:ILH917536 IVC917532:IVD917536 JEY917532:JEZ917536 JOU917532:JOV917536 JYQ917532:JYR917536 KIM917532:KIN917536 KSI917532:KSJ917536 LCE917532:LCF917536 LMA917532:LMB917536 LVW917532:LVX917536 MFS917532:MFT917536 MPO917532:MPP917536 MZK917532:MZL917536 NJG917532:NJH917536 NTC917532:NTD917536 OCY917532:OCZ917536 OMU917532:OMV917536 OWQ917532:OWR917536 PGM917532:PGN917536 PQI917532:PQJ917536 QAE917532:QAF917536 QKA917532:QKB917536 QTW917532:QTX917536 RDS917532:RDT917536 RNO917532:RNP917536 RXK917532:RXL917536 SHG917532:SHH917536 SRC917532:SRD917536 TAY917532:TAZ917536 TKU917532:TKV917536 TUQ917532:TUR917536 UEM917532:UEN917536 UOI917532:UOJ917536 UYE917532:UYF917536 VIA917532:VIB917536 VRW917532:VRX917536 WBS917532:WBT917536 WLO917532:WLP917536 WVK917532:WVL917536 C983068:D983072 IY983068:IZ983072 SU983068:SV983072 ACQ983068:ACR983072 AMM983068:AMN983072 AWI983068:AWJ983072 BGE983068:BGF983072 BQA983068:BQB983072 BZW983068:BZX983072 CJS983068:CJT983072 CTO983068:CTP983072 DDK983068:DDL983072 DNG983068:DNH983072 DXC983068:DXD983072 EGY983068:EGZ983072 EQU983068:EQV983072 FAQ983068:FAR983072 FKM983068:FKN983072 FUI983068:FUJ983072 GEE983068:GEF983072 GOA983068:GOB983072 GXW983068:GXX983072 HHS983068:HHT983072 HRO983068:HRP983072 IBK983068:IBL983072 ILG983068:ILH983072 IVC983068:IVD983072 JEY983068:JEZ983072 JOU983068:JOV983072 JYQ983068:JYR983072 KIM983068:KIN983072 KSI983068:KSJ983072 LCE983068:LCF983072 LMA983068:LMB983072 LVW983068:LVX983072 MFS983068:MFT983072 MPO983068:MPP983072 MZK983068:MZL983072 NJG983068:NJH983072 NTC983068:NTD983072 OCY983068:OCZ983072 OMU983068:OMV983072 OWQ983068:OWR983072 PGM983068:PGN983072 PQI983068:PQJ983072 QAE983068:QAF983072 QKA983068:QKB983072 QTW983068:QTX983072 RDS983068:RDT983072 RNO983068:RNP983072 RXK983068:RXL983072 SHG983068:SHH983072 SRC983068:SRD983072 TAY983068:TAZ983072 TKU983068:TKV983072 TUQ983068:TUR983072 UEM983068:UEN983072 UOI983068:UOJ983072 UYE983068:UYF983072 VIA983068:VIB983072 VRW983068:VRX983072 WBS983068:WBT983072 WLO983068:WLP983072 WVK983068:WVL983072" xr:uid="{25D9F32B-C3E5-41A7-999B-69ABF675B121}">
      <formula1>"■,□"</formula1>
    </dataValidation>
  </dataValidations>
  <printOptions horizontalCentered="1"/>
  <pageMargins left="0.16" right="0.16" top="0.17" bottom="0.16" header="0.3" footer="0.3"/>
  <pageSetup paperSize="9" scale="4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K65556:P65556 JG65556:JL65556 TC65556:TH65556 ACY65556:ADD65556 AMU65556:AMZ65556 AWQ65556:AWV65556 BGM65556:BGR65556 BQI65556:BQN65556 CAE65556:CAJ65556 CKA65556:CKF65556 CTW65556:CUB65556 DDS65556:DDX65556 DNO65556:DNT65556 DXK65556:DXP65556 EHG65556:EHL65556 ERC65556:ERH65556 FAY65556:FBD65556 FKU65556:FKZ65556 FUQ65556:FUV65556 GEM65556:GER65556 GOI65556:GON65556 GYE65556:GYJ65556 HIA65556:HIF65556 HRW65556:HSB65556 IBS65556:IBX65556 ILO65556:ILT65556 IVK65556:IVP65556 JFG65556:JFL65556 JPC65556:JPH65556 JYY65556:JZD65556 KIU65556:KIZ65556 KSQ65556:KSV65556 LCM65556:LCR65556 LMI65556:LMN65556 LWE65556:LWJ65556 MGA65556:MGF65556 MPW65556:MQB65556 MZS65556:MZX65556 NJO65556:NJT65556 NTK65556:NTP65556 ODG65556:ODL65556 ONC65556:ONH65556 OWY65556:OXD65556 PGU65556:PGZ65556 PQQ65556:PQV65556 QAM65556:QAR65556 QKI65556:QKN65556 QUE65556:QUJ65556 REA65556:REF65556 RNW65556:ROB65556 RXS65556:RXX65556 SHO65556:SHT65556 SRK65556:SRP65556 TBG65556:TBL65556 TLC65556:TLH65556 TUY65556:TVD65556 UEU65556:UEZ65556 UOQ65556:UOV65556 UYM65556:UYR65556 VII65556:VIN65556 VSE65556:VSJ65556 WCA65556:WCF65556 WLW65556:WMB65556 WVS65556:WVX65556 K131092:P131092 JG131092:JL131092 TC131092:TH131092 ACY131092:ADD131092 AMU131092:AMZ131092 AWQ131092:AWV131092 BGM131092:BGR131092 BQI131092:BQN131092 CAE131092:CAJ131092 CKA131092:CKF131092 CTW131092:CUB131092 DDS131092:DDX131092 DNO131092:DNT131092 DXK131092:DXP131092 EHG131092:EHL131092 ERC131092:ERH131092 FAY131092:FBD131092 FKU131092:FKZ131092 FUQ131092:FUV131092 GEM131092:GER131092 GOI131092:GON131092 GYE131092:GYJ131092 HIA131092:HIF131092 HRW131092:HSB131092 IBS131092:IBX131092 ILO131092:ILT131092 IVK131092:IVP131092 JFG131092:JFL131092 JPC131092:JPH131092 JYY131092:JZD131092 KIU131092:KIZ131092 KSQ131092:KSV131092 LCM131092:LCR131092 LMI131092:LMN131092 LWE131092:LWJ131092 MGA131092:MGF131092 MPW131092:MQB131092 MZS131092:MZX131092 NJO131092:NJT131092 NTK131092:NTP131092 ODG131092:ODL131092 ONC131092:ONH131092 OWY131092:OXD131092 PGU131092:PGZ131092 PQQ131092:PQV131092 QAM131092:QAR131092 QKI131092:QKN131092 QUE131092:QUJ131092 REA131092:REF131092 RNW131092:ROB131092 RXS131092:RXX131092 SHO131092:SHT131092 SRK131092:SRP131092 TBG131092:TBL131092 TLC131092:TLH131092 TUY131092:TVD131092 UEU131092:UEZ131092 UOQ131092:UOV131092 UYM131092:UYR131092 VII131092:VIN131092 VSE131092:VSJ131092 WCA131092:WCF131092 WLW131092:WMB131092 WVS131092:WVX131092 K196628:P196628 JG196628:JL196628 TC196628:TH196628 ACY196628:ADD196628 AMU196628:AMZ196628 AWQ196628:AWV196628 BGM196628:BGR196628 BQI196628:BQN196628 CAE196628:CAJ196628 CKA196628:CKF196628 CTW196628:CUB196628 DDS196628:DDX196628 DNO196628:DNT196628 DXK196628:DXP196628 EHG196628:EHL196628 ERC196628:ERH196628 FAY196628:FBD196628 FKU196628:FKZ196628 FUQ196628:FUV196628 GEM196628:GER196628 GOI196628:GON196628 GYE196628:GYJ196628 HIA196628:HIF196628 HRW196628:HSB196628 IBS196628:IBX196628 ILO196628:ILT196628 IVK196628:IVP196628 JFG196628:JFL196628 JPC196628:JPH196628 JYY196628:JZD196628 KIU196628:KIZ196628 KSQ196628:KSV196628 LCM196628:LCR196628 LMI196628:LMN196628 LWE196628:LWJ196628 MGA196628:MGF196628 MPW196628:MQB196628 MZS196628:MZX196628 NJO196628:NJT196628 NTK196628:NTP196628 ODG196628:ODL196628 ONC196628:ONH196628 OWY196628:OXD196628 PGU196628:PGZ196628 PQQ196628:PQV196628 QAM196628:QAR196628 QKI196628:QKN196628 QUE196628:QUJ196628 REA196628:REF196628 RNW196628:ROB196628 RXS196628:RXX196628 SHO196628:SHT196628 SRK196628:SRP196628 TBG196628:TBL196628 TLC196628:TLH196628 TUY196628:TVD196628 UEU196628:UEZ196628 UOQ196628:UOV196628 UYM196628:UYR196628 VII196628:VIN196628 VSE196628:VSJ196628 WCA196628:WCF196628 WLW196628:WMB196628 WVS196628:WVX196628 K262164:P262164 JG262164:JL262164 TC262164:TH262164 ACY262164:ADD262164 AMU262164:AMZ262164 AWQ262164:AWV262164 BGM262164:BGR262164 BQI262164:BQN262164 CAE262164:CAJ262164 CKA262164:CKF262164 CTW262164:CUB262164 DDS262164:DDX262164 DNO262164:DNT262164 DXK262164:DXP262164 EHG262164:EHL262164 ERC262164:ERH262164 FAY262164:FBD262164 FKU262164:FKZ262164 FUQ262164:FUV262164 GEM262164:GER262164 GOI262164:GON262164 GYE262164:GYJ262164 HIA262164:HIF262164 HRW262164:HSB262164 IBS262164:IBX262164 ILO262164:ILT262164 IVK262164:IVP262164 JFG262164:JFL262164 JPC262164:JPH262164 JYY262164:JZD262164 KIU262164:KIZ262164 KSQ262164:KSV262164 LCM262164:LCR262164 LMI262164:LMN262164 LWE262164:LWJ262164 MGA262164:MGF262164 MPW262164:MQB262164 MZS262164:MZX262164 NJO262164:NJT262164 NTK262164:NTP262164 ODG262164:ODL262164 ONC262164:ONH262164 OWY262164:OXD262164 PGU262164:PGZ262164 PQQ262164:PQV262164 QAM262164:QAR262164 QKI262164:QKN262164 QUE262164:QUJ262164 REA262164:REF262164 RNW262164:ROB262164 RXS262164:RXX262164 SHO262164:SHT262164 SRK262164:SRP262164 TBG262164:TBL262164 TLC262164:TLH262164 TUY262164:TVD262164 UEU262164:UEZ262164 UOQ262164:UOV262164 UYM262164:UYR262164 VII262164:VIN262164 VSE262164:VSJ262164 WCA262164:WCF262164 WLW262164:WMB262164 WVS262164:WVX262164 K327700:P327700 JG327700:JL327700 TC327700:TH327700 ACY327700:ADD327700 AMU327700:AMZ327700 AWQ327700:AWV327700 BGM327700:BGR327700 BQI327700:BQN327700 CAE327700:CAJ327700 CKA327700:CKF327700 CTW327700:CUB327700 DDS327700:DDX327700 DNO327700:DNT327700 DXK327700:DXP327700 EHG327700:EHL327700 ERC327700:ERH327700 FAY327700:FBD327700 FKU327700:FKZ327700 FUQ327700:FUV327700 GEM327700:GER327700 GOI327700:GON327700 GYE327700:GYJ327700 HIA327700:HIF327700 HRW327700:HSB327700 IBS327700:IBX327700 ILO327700:ILT327700 IVK327700:IVP327700 JFG327700:JFL327700 JPC327700:JPH327700 JYY327700:JZD327700 KIU327700:KIZ327700 KSQ327700:KSV327700 LCM327700:LCR327700 LMI327700:LMN327700 LWE327700:LWJ327700 MGA327700:MGF327700 MPW327700:MQB327700 MZS327700:MZX327700 NJO327700:NJT327700 NTK327700:NTP327700 ODG327700:ODL327700 ONC327700:ONH327700 OWY327700:OXD327700 PGU327700:PGZ327700 PQQ327700:PQV327700 QAM327700:QAR327700 QKI327700:QKN327700 QUE327700:QUJ327700 REA327700:REF327700 RNW327700:ROB327700 RXS327700:RXX327700 SHO327700:SHT327700 SRK327700:SRP327700 TBG327700:TBL327700 TLC327700:TLH327700 TUY327700:TVD327700 UEU327700:UEZ327700 UOQ327700:UOV327700 UYM327700:UYR327700 VII327700:VIN327700 VSE327700:VSJ327700 WCA327700:WCF327700 WLW327700:WMB327700 WVS327700:WVX327700 K393236:P393236 JG393236:JL393236 TC393236:TH393236 ACY393236:ADD393236 AMU393236:AMZ393236 AWQ393236:AWV393236 BGM393236:BGR393236 BQI393236:BQN393236 CAE393236:CAJ393236 CKA393236:CKF393236 CTW393236:CUB393236 DDS393236:DDX393236 DNO393236:DNT393236 DXK393236:DXP393236 EHG393236:EHL393236 ERC393236:ERH393236 FAY393236:FBD393236 FKU393236:FKZ393236 FUQ393236:FUV393236 GEM393236:GER393236 GOI393236:GON393236 GYE393236:GYJ393236 HIA393236:HIF393236 HRW393236:HSB393236 IBS393236:IBX393236 ILO393236:ILT393236 IVK393236:IVP393236 JFG393236:JFL393236 JPC393236:JPH393236 JYY393236:JZD393236 KIU393236:KIZ393236 KSQ393236:KSV393236 LCM393236:LCR393236 LMI393236:LMN393236 LWE393236:LWJ393236 MGA393236:MGF393236 MPW393236:MQB393236 MZS393236:MZX393236 NJO393236:NJT393236 NTK393236:NTP393236 ODG393236:ODL393236 ONC393236:ONH393236 OWY393236:OXD393236 PGU393236:PGZ393236 PQQ393236:PQV393236 QAM393236:QAR393236 QKI393236:QKN393236 QUE393236:QUJ393236 REA393236:REF393236 RNW393236:ROB393236 RXS393236:RXX393236 SHO393236:SHT393236 SRK393236:SRP393236 TBG393236:TBL393236 TLC393236:TLH393236 TUY393236:TVD393236 UEU393236:UEZ393236 UOQ393236:UOV393236 UYM393236:UYR393236 VII393236:VIN393236 VSE393236:VSJ393236 WCA393236:WCF393236 WLW393236:WMB393236 WVS393236:WVX393236 K458772:P458772 JG458772:JL458772 TC458772:TH458772 ACY458772:ADD458772 AMU458772:AMZ458772 AWQ458772:AWV458772 BGM458772:BGR458772 BQI458772:BQN458772 CAE458772:CAJ458772 CKA458772:CKF458772 CTW458772:CUB458772 DDS458772:DDX458772 DNO458772:DNT458772 DXK458772:DXP458772 EHG458772:EHL458772 ERC458772:ERH458772 FAY458772:FBD458772 FKU458772:FKZ458772 FUQ458772:FUV458772 GEM458772:GER458772 GOI458772:GON458772 GYE458772:GYJ458772 HIA458772:HIF458772 HRW458772:HSB458772 IBS458772:IBX458772 ILO458772:ILT458772 IVK458772:IVP458772 JFG458772:JFL458772 JPC458772:JPH458772 JYY458772:JZD458772 KIU458772:KIZ458772 KSQ458772:KSV458772 LCM458772:LCR458772 LMI458772:LMN458772 LWE458772:LWJ458772 MGA458772:MGF458772 MPW458772:MQB458772 MZS458772:MZX458772 NJO458772:NJT458772 NTK458772:NTP458772 ODG458772:ODL458772 ONC458772:ONH458772 OWY458772:OXD458772 PGU458772:PGZ458772 PQQ458772:PQV458772 QAM458772:QAR458772 QKI458772:QKN458772 QUE458772:QUJ458772 REA458772:REF458772 RNW458772:ROB458772 RXS458772:RXX458772 SHO458772:SHT458772 SRK458772:SRP458772 TBG458772:TBL458772 TLC458772:TLH458772 TUY458772:TVD458772 UEU458772:UEZ458772 UOQ458772:UOV458772 UYM458772:UYR458772 VII458772:VIN458772 VSE458772:VSJ458772 WCA458772:WCF458772 WLW458772:WMB458772 WVS458772:WVX458772 K524308:P524308 JG524308:JL524308 TC524308:TH524308 ACY524308:ADD524308 AMU524308:AMZ524308 AWQ524308:AWV524308 BGM524308:BGR524308 BQI524308:BQN524308 CAE524308:CAJ524308 CKA524308:CKF524308 CTW524308:CUB524308 DDS524308:DDX524308 DNO524308:DNT524308 DXK524308:DXP524308 EHG524308:EHL524308 ERC524308:ERH524308 FAY524308:FBD524308 FKU524308:FKZ524308 FUQ524308:FUV524308 GEM524308:GER524308 GOI524308:GON524308 GYE524308:GYJ524308 HIA524308:HIF524308 HRW524308:HSB524308 IBS524308:IBX524308 ILO524308:ILT524308 IVK524308:IVP524308 JFG524308:JFL524308 JPC524308:JPH524308 JYY524308:JZD524308 KIU524308:KIZ524308 KSQ524308:KSV524308 LCM524308:LCR524308 LMI524308:LMN524308 LWE524308:LWJ524308 MGA524308:MGF524308 MPW524308:MQB524308 MZS524308:MZX524308 NJO524308:NJT524308 NTK524308:NTP524308 ODG524308:ODL524308 ONC524308:ONH524308 OWY524308:OXD524308 PGU524308:PGZ524308 PQQ524308:PQV524308 QAM524308:QAR524308 QKI524308:QKN524308 QUE524308:QUJ524308 REA524308:REF524308 RNW524308:ROB524308 RXS524308:RXX524308 SHO524308:SHT524308 SRK524308:SRP524308 TBG524308:TBL524308 TLC524308:TLH524308 TUY524308:TVD524308 UEU524308:UEZ524308 UOQ524308:UOV524308 UYM524308:UYR524308 VII524308:VIN524308 VSE524308:VSJ524308 WCA524308:WCF524308 WLW524308:WMB524308 WVS524308:WVX524308 K589844:P589844 JG589844:JL589844 TC589844:TH589844 ACY589844:ADD589844 AMU589844:AMZ589844 AWQ589844:AWV589844 BGM589844:BGR589844 BQI589844:BQN589844 CAE589844:CAJ589844 CKA589844:CKF589844 CTW589844:CUB589844 DDS589844:DDX589844 DNO589844:DNT589844 DXK589844:DXP589844 EHG589844:EHL589844 ERC589844:ERH589844 FAY589844:FBD589844 FKU589844:FKZ589844 FUQ589844:FUV589844 GEM589844:GER589844 GOI589844:GON589844 GYE589844:GYJ589844 HIA589844:HIF589844 HRW589844:HSB589844 IBS589844:IBX589844 ILO589844:ILT589844 IVK589844:IVP589844 JFG589844:JFL589844 JPC589844:JPH589844 JYY589844:JZD589844 KIU589844:KIZ589844 KSQ589844:KSV589844 LCM589844:LCR589844 LMI589844:LMN589844 LWE589844:LWJ589844 MGA589844:MGF589844 MPW589844:MQB589844 MZS589844:MZX589844 NJO589844:NJT589844 NTK589844:NTP589844 ODG589844:ODL589844 ONC589844:ONH589844 OWY589844:OXD589844 PGU589844:PGZ589844 PQQ589844:PQV589844 QAM589844:QAR589844 QKI589844:QKN589844 QUE589844:QUJ589844 REA589844:REF589844 RNW589844:ROB589844 RXS589844:RXX589844 SHO589844:SHT589844 SRK589844:SRP589844 TBG589844:TBL589844 TLC589844:TLH589844 TUY589844:TVD589844 UEU589844:UEZ589844 UOQ589844:UOV589844 UYM589844:UYR589844 VII589844:VIN589844 VSE589844:VSJ589844 WCA589844:WCF589844 WLW589844:WMB589844 WVS589844:WVX589844 K655380:P655380 JG655380:JL655380 TC655380:TH655380 ACY655380:ADD655380 AMU655380:AMZ655380 AWQ655380:AWV655380 BGM655380:BGR655380 BQI655380:BQN655380 CAE655380:CAJ655380 CKA655380:CKF655380 CTW655380:CUB655380 DDS655380:DDX655380 DNO655380:DNT655380 DXK655380:DXP655380 EHG655380:EHL655380 ERC655380:ERH655380 FAY655380:FBD655380 FKU655380:FKZ655380 FUQ655380:FUV655380 GEM655380:GER655380 GOI655380:GON655380 GYE655380:GYJ655380 HIA655380:HIF655380 HRW655380:HSB655380 IBS655380:IBX655380 ILO655380:ILT655380 IVK655380:IVP655380 JFG655380:JFL655380 JPC655380:JPH655380 JYY655380:JZD655380 KIU655380:KIZ655380 KSQ655380:KSV655380 LCM655380:LCR655380 LMI655380:LMN655380 LWE655380:LWJ655380 MGA655380:MGF655380 MPW655380:MQB655380 MZS655380:MZX655380 NJO655380:NJT655380 NTK655380:NTP655380 ODG655380:ODL655380 ONC655380:ONH655380 OWY655380:OXD655380 PGU655380:PGZ655380 PQQ655380:PQV655380 QAM655380:QAR655380 QKI655380:QKN655380 QUE655380:QUJ655380 REA655380:REF655380 RNW655380:ROB655380 RXS655380:RXX655380 SHO655380:SHT655380 SRK655380:SRP655380 TBG655380:TBL655380 TLC655380:TLH655380 TUY655380:TVD655380 UEU655380:UEZ655380 UOQ655380:UOV655380 UYM655380:UYR655380 VII655380:VIN655380 VSE655380:VSJ655380 WCA655380:WCF655380 WLW655380:WMB655380 WVS655380:WVX655380 K720916:P720916 JG720916:JL720916 TC720916:TH720916 ACY720916:ADD720916 AMU720916:AMZ720916 AWQ720916:AWV720916 BGM720916:BGR720916 BQI720916:BQN720916 CAE720916:CAJ720916 CKA720916:CKF720916 CTW720916:CUB720916 DDS720916:DDX720916 DNO720916:DNT720916 DXK720916:DXP720916 EHG720916:EHL720916 ERC720916:ERH720916 FAY720916:FBD720916 FKU720916:FKZ720916 FUQ720916:FUV720916 GEM720916:GER720916 GOI720916:GON720916 GYE720916:GYJ720916 HIA720916:HIF720916 HRW720916:HSB720916 IBS720916:IBX720916 ILO720916:ILT720916 IVK720916:IVP720916 JFG720916:JFL720916 JPC720916:JPH720916 JYY720916:JZD720916 KIU720916:KIZ720916 KSQ720916:KSV720916 LCM720916:LCR720916 LMI720916:LMN720916 LWE720916:LWJ720916 MGA720916:MGF720916 MPW720916:MQB720916 MZS720916:MZX720916 NJO720916:NJT720916 NTK720916:NTP720916 ODG720916:ODL720916 ONC720916:ONH720916 OWY720916:OXD720916 PGU720916:PGZ720916 PQQ720916:PQV720916 QAM720916:QAR720916 QKI720916:QKN720916 QUE720916:QUJ720916 REA720916:REF720916 RNW720916:ROB720916 RXS720916:RXX720916 SHO720916:SHT720916 SRK720916:SRP720916 TBG720916:TBL720916 TLC720916:TLH720916 TUY720916:TVD720916 UEU720916:UEZ720916 UOQ720916:UOV720916 UYM720916:UYR720916 VII720916:VIN720916 VSE720916:VSJ720916 WCA720916:WCF720916 WLW720916:WMB720916 WVS720916:WVX720916 K786452:P786452 JG786452:JL786452 TC786452:TH786452 ACY786452:ADD786452 AMU786452:AMZ786452 AWQ786452:AWV786452 BGM786452:BGR786452 BQI786452:BQN786452 CAE786452:CAJ786452 CKA786452:CKF786452 CTW786452:CUB786452 DDS786452:DDX786452 DNO786452:DNT786452 DXK786452:DXP786452 EHG786452:EHL786452 ERC786452:ERH786452 FAY786452:FBD786452 FKU786452:FKZ786452 FUQ786452:FUV786452 GEM786452:GER786452 GOI786452:GON786452 GYE786452:GYJ786452 HIA786452:HIF786452 HRW786452:HSB786452 IBS786452:IBX786452 ILO786452:ILT786452 IVK786452:IVP786452 JFG786452:JFL786452 JPC786452:JPH786452 JYY786452:JZD786452 KIU786452:KIZ786452 KSQ786452:KSV786452 LCM786452:LCR786452 LMI786452:LMN786452 LWE786452:LWJ786452 MGA786452:MGF786452 MPW786452:MQB786452 MZS786452:MZX786452 NJO786452:NJT786452 NTK786452:NTP786452 ODG786452:ODL786452 ONC786452:ONH786452 OWY786452:OXD786452 PGU786452:PGZ786452 PQQ786452:PQV786452 QAM786452:QAR786452 QKI786452:QKN786452 QUE786452:QUJ786452 REA786452:REF786452 RNW786452:ROB786452 RXS786452:RXX786452 SHO786452:SHT786452 SRK786452:SRP786452 TBG786452:TBL786452 TLC786452:TLH786452 TUY786452:TVD786452 UEU786452:UEZ786452 UOQ786452:UOV786452 UYM786452:UYR786452 VII786452:VIN786452 VSE786452:VSJ786452 WCA786452:WCF786452 WLW786452:WMB786452 WVS786452:WVX786452 K851988:P851988 JG851988:JL851988 TC851988:TH851988 ACY851988:ADD851988 AMU851988:AMZ851988 AWQ851988:AWV851988 BGM851988:BGR851988 BQI851988:BQN851988 CAE851988:CAJ851988 CKA851988:CKF851988 CTW851988:CUB851988 DDS851988:DDX851988 DNO851988:DNT851988 DXK851988:DXP851988 EHG851988:EHL851988 ERC851988:ERH851988 FAY851988:FBD851988 FKU851988:FKZ851988 FUQ851988:FUV851988 GEM851988:GER851988 GOI851988:GON851988 GYE851988:GYJ851988 HIA851988:HIF851988 HRW851988:HSB851988 IBS851988:IBX851988 ILO851988:ILT851988 IVK851988:IVP851988 JFG851988:JFL851988 JPC851988:JPH851988 JYY851988:JZD851988 KIU851988:KIZ851988 KSQ851988:KSV851988 LCM851988:LCR851988 LMI851988:LMN851988 LWE851988:LWJ851988 MGA851988:MGF851988 MPW851988:MQB851988 MZS851988:MZX851988 NJO851988:NJT851988 NTK851988:NTP851988 ODG851988:ODL851988 ONC851988:ONH851988 OWY851988:OXD851988 PGU851988:PGZ851988 PQQ851988:PQV851988 QAM851988:QAR851988 QKI851988:QKN851988 QUE851988:QUJ851988 REA851988:REF851988 RNW851988:ROB851988 RXS851988:RXX851988 SHO851988:SHT851988 SRK851988:SRP851988 TBG851988:TBL851988 TLC851988:TLH851988 TUY851988:TVD851988 UEU851988:UEZ851988 UOQ851988:UOV851988 UYM851988:UYR851988 VII851988:VIN851988 VSE851988:VSJ851988 WCA851988:WCF851988 WLW851988:WMB851988 WVS851988:WVX851988 K917524:P917524 JG917524:JL917524 TC917524:TH917524 ACY917524:ADD917524 AMU917524:AMZ917524 AWQ917524:AWV917524 BGM917524:BGR917524 BQI917524:BQN917524 CAE917524:CAJ917524 CKA917524:CKF917524 CTW917524:CUB917524 DDS917524:DDX917524 DNO917524:DNT917524 DXK917524:DXP917524 EHG917524:EHL917524 ERC917524:ERH917524 FAY917524:FBD917524 FKU917524:FKZ917524 FUQ917524:FUV917524 GEM917524:GER917524 GOI917524:GON917524 GYE917524:GYJ917524 HIA917524:HIF917524 HRW917524:HSB917524 IBS917524:IBX917524 ILO917524:ILT917524 IVK917524:IVP917524 JFG917524:JFL917524 JPC917524:JPH917524 JYY917524:JZD917524 KIU917524:KIZ917524 KSQ917524:KSV917524 LCM917524:LCR917524 LMI917524:LMN917524 LWE917524:LWJ917524 MGA917524:MGF917524 MPW917524:MQB917524 MZS917524:MZX917524 NJO917524:NJT917524 NTK917524:NTP917524 ODG917524:ODL917524 ONC917524:ONH917524 OWY917524:OXD917524 PGU917524:PGZ917524 PQQ917524:PQV917524 QAM917524:QAR917524 QKI917524:QKN917524 QUE917524:QUJ917524 REA917524:REF917524 RNW917524:ROB917524 RXS917524:RXX917524 SHO917524:SHT917524 SRK917524:SRP917524 TBG917524:TBL917524 TLC917524:TLH917524 TUY917524:TVD917524 UEU917524:UEZ917524 UOQ917524:UOV917524 UYM917524:UYR917524 VII917524:VIN917524 VSE917524:VSJ917524 WCA917524:WCF917524 WLW917524:WMB917524 WVS917524:WVX917524 K983060:P983060 JG983060:JL983060 TC983060:TH983060 ACY983060:ADD983060 AMU983060:AMZ983060 AWQ983060:AWV983060 BGM983060:BGR983060 BQI983060:BQN983060 CAE983060:CAJ983060 CKA983060:CKF983060 CTW983060:CUB983060 DDS983060:DDX983060 DNO983060:DNT983060 DXK983060:DXP983060 EHG983060:EHL983060 ERC983060:ERH983060 FAY983060:FBD983060 FKU983060:FKZ983060 FUQ983060:FUV983060 GEM983060:GER983060 GOI983060:GON983060 GYE983060:GYJ983060 HIA983060:HIF983060 HRW983060:HSB983060 IBS983060:IBX983060 ILO983060:ILT983060 IVK983060:IVP983060 JFG983060:JFL983060 JPC983060:JPH983060 JYY983060:JZD983060 KIU983060:KIZ983060 KSQ983060:KSV983060 LCM983060:LCR983060 LMI983060:LMN983060 LWE983060:LWJ983060 MGA983060:MGF983060 MPW983060:MQB983060 MZS983060:MZX983060 NJO983060:NJT983060 NTK983060:NTP983060 ODG983060:ODL983060 ONC983060:ONH983060 OWY983060:OXD983060 PGU983060:PGZ983060 PQQ983060:PQV983060 QAM983060:QAR983060 QKI983060:QKN983060 QUE983060:QUJ983060 REA983060:REF983060 RNW983060:ROB983060 RXS983060:RXX983060 SHO983060:SHT983060 SRK983060:SRP983060 TBG983060:TBL983060 TLC983060:TLH983060 TUY983060:TVD983060 UEU983060:UEZ983060 UOQ983060:UOV983060 UYM983060:UYR983060 VII983060:VIN983060 VSE983060:VSJ983060 WCA983060:WCF983060 WLW983060:WMB983060 WVS983060:WVX983060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R65556:Y65556 JN65556:JU65556 TJ65556:TQ65556 ADF65556:ADM65556 ANB65556:ANI65556 AWX65556:AXE65556 BGT65556:BHA65556 BQP65556:BQW65556 CAL65556:CAS65556 CKH65556:CKO65556 CUD65556:CUK65556 DDZ65556:DEG65556 DNV65556:DOC65556 DXR65556:DXY65556 EHN65556:EHU65556 ERJ65556:ERQ65556 FBF65556:FBM65556 FLB65556:FLI65556 FUX65556:FVE65556 GET65556:GFA65556 GOP65556:GOW65556 GYL65556:GYS65556 HIH65556:HIO65556 HSD65556:HSK65556 IBZ65556:ICG65556 ILV65556:IMC65556 IVR65556:IVY65556 JFN65556:JFU65556 JPJ65556:JPQ65556 JZF65556:JZM65556 KJB65556:KJI65556 KSX65556:KTE65556 LCT65556:LDA65556 LMP65556:LMW65556 LWL65556:LWS65556 MGH65556:MGO65556 MQD65556:MQK65556 MZZ65556:NAG65556 NJV65556:NKC65556 NTR65556:NTY65556 ODN65556:ODU65556 ONJ65556:ONQ65556 OXF65556:OXM65556 PHB65556:PHI65556 PQX65556:PRE65556 QAT65556:QBA65556 QKP65556:QKW65556 QUL65556:QUS65556 REH65556:REO65556 ROD65556:ROK65556 RXZ65556:RYG65556 SHV65556:SIC65556 SRR65556:SRY65556 TBN65556:TBU65556 TLJ65556:TLQ65556 TVF65556:TVM65556 UFB65556:UFI65556 UOX65556:UPE65556 UYT65556:UZA65556 VIP65556:VIW65556 VSL65556:VSS65556 WCH65556:WCO65556 WMD65556:WMK65556 WVZ65556:WWG65556 R131092:Y131092 JN131092:JU131092 TJ131092:TQ131092 ADF131092:ADM131092 ANB131092:ANI131092 AWX131092:AXE131092 BGT131092:BHA131092 BQP131092:BQW131092 CAL131092:CAS131092 CKH131092:CKO131092 CUD131092:CUK131092 DDZ131092:DEG131092 DNV131092:DOC131092 DXR131092:DXY131092 EHN131092:EHU131092 ERJ131092:ERQ131092 FBF131092:FBM131092 FLB131092:FLI131092 FUX131092:FVE131092 GET131092:GFA131092 GOP131092:GOW131092 GYL131092:GYS131092 HIH131092:HIO131092 HSD131092:HSK131092 IBZ131092:ICG131092 ILV131092:IMC131092 IVR131092:IVY131092 JFN131092:JFU131092 JPJ131092:JPQ131092 JZF131092:JZM131092 KJB131092:KJI131092 KSX131092:KTE131092 LCT131092:LDA131092 LMP131092:LMW131092 LWL131092:LWS131092 MGH131092:MGO131092 MQD131092:MQK131092 MZZ131092:NAG131092 NJV131092:NKC131092 NTR131092:NTY131092 ODN131092:ODU131092 ONJ131092:ONQ131092 OXF131092:OXM131092 PHB131092:PHI131092 PQX131092:PRE131092 QAT131092:QBA131092 QKP131092:QKW131092 QUL131092:QUS131092 REH131092:REO131092 ROD131092:ROK131092 RXZ131092:RYG131092 SHV131092:SIC131092 SRR131092:SRY131092 TBN131092:TBU131092 TLJ131092:TLQ131092 TVF131092:TVM131092 UFB131092:UFI131092 UOX131092:UPE131092 UYT131092:UZA131092 VIP131092:VIW131092 VSL131092:VSS131092 WCH131092:WCO131092 WMD131092:WMK131092 WVZ131092:WWG131092 R196628:Y196628 JN196628:JU196628 TJ196628:TQ196628 ADF196628:ADM196628 ANB196628:ANI196628 AWX196628:AXE196628 BGT196628:BHA196628 BQP196628:BQW196628 CAL196628:CAS196628 CKH196628:CKO196628 CUD196628:CUK196628 DDZ196628:DEG196628 DNV196628:DOC196628 DXR196628:DXY196628 EHN196628:EHU196628 ERJ196628:ERQ196628 FBF196628:FBM196628 FLB196628:FLI196628 FUX196628:FVE196628 GET196628:GFA196628 GOP196628:GOW196628 GYL196628:GYS196628 HIH196628:HIO196628 HSD196628:HSK196628 IBZ196628:ICG196628 ILV196628:IMC196628 IVR196628:IVY196628 JFN196628:JFU196628 JPJ196628:JPQ196628 JZF196628:JZM196628 KJB196628:KJI196628 KSX196628:KTE196628 LCT196628:LDA196628 LMP196628:LMW196628 LWL196628:LWS196628 MGH196628:MGO196628 MQD196628:MQK196628 MZZ196628:NAG196628 NJV196628:NKC196628 NTR196628:NTY196628 ODN196628:ODU196628 ONJ196628:ONQ196628 OXF196628:OXM196628 PHB196628:PHI196628 PQX196628:PRE196628 QAT196628:QBA196628 QKP196628:QKW196628 QUL196628:QUS196628 REH196628:REO196628 ROD196628:ROK196628 RXZ196628:RYG196628 SHV196628:SIC196628 SRR196628:SRY196628 TBN196628:TBU196628 TLJ196628:TLQ196628 TVF196628:TVM196628 UFB196628:UFI196628 UOX196628:UPE196628 UYT196628:UZA196628 VIP196628:VIW196628 VSL196628:VSS196628 WCH196628:WCO196628 WMD196628:WMK196628 WVZ196628:WWG196628 R262164:Y262164 JN262164:JU262164 TJ262164:TQ262164 ADF262164:ADM262164 ANB262164:ANI262164 AWX262164:AXE262164 BGT262164:BHA262164 BQP262164:BQW262164 CAL262164:CAS262164 CKH262164:CKO262164 CUD262164:CUK262164 DDZ262164:DEG262164 DNV262164:DOC262164 DXR262164:DXY262164 EHN262164:EHU262164 ERJ262164:ERQ262164 FBF262164:FBM262164 FLB262164:FLI262164 FUX262164:FVE262164 GET262164:GFA262164 GOP262164:GOW262164 GYL262164:GYS262164 HIH262164:HIO262164 HSD262164:HSK262164 IBZ262164:ICG262164 ILV262164:IMC262164 IVR262164:IVY262164 JFN262164:JFU262164 JPJ262164:JPQ262164 JZF262164:JZM262164 KJB262164:KJI262164 KSX262164:KTE262164 LCT262164:LDA262164 LMP262164:LMW262164 LWL262164:LWS262164 MGH262164:MGO262164 MQD262164:MQK262164 MZZ262164:NAG262164 NJV262164:NKC262164 NTR262164:NTY262164 ODN262164:ODU262164 ONJ262164:ONQ262164 OXF262164:OXM262164 PHB262164:PHI262164 PQX262164:PRE262164 QAT262164:QBA262164 QKP262164:QKW262164 QUL262164:QUS262164 REH262164:REO262164 ROD262164:ROK262164 RXZ262164:RYG262164 SHV262164:SIC262164 SRR262164:SRY262164 TBN262164:TBU262164 TLJ262164:TLQ262164 TVF262164:TVM262164 UFB262164:UFI262164 UOX262164:UPE262164 UYT262164:UZA262164 VIP262164:VIW262164 VSL262164:VSS262164 WCH262164:WCO262164 WMD262164:WMK262164 WVZ262164:WWG262164 R327700:Y327700 JN327700:JU327700 TJ327700:TQ327700 ADF327700:ADM327700 ANB327700:ANI327700 AWX327700:AXE327700 BGT327700:BHA327700 BQP327700:BQW327700 CAL327700:CAS327700 CKH327700:CKO327700 CUD327700:CUK327700 DDZ327700:DEG327700 DNV327700:DOC327700 DXR327700:DXY327700 EHN327700:EHU327700 ERJ327700:ERQ327700 FBF327700:FBM327700 FLB327700:FLI327700 FUX327700:FVE327700 GET327700:GFA327700 GOP327700:GOW327700 GYL327700:GYS327700 HIH327700:HIO327700 HSD327700:HSK327700 IBZ327700:ICG327700 ILV327700:IMC327700 IVR327700:IVY327700 JFN327700:JFU327700 JPJ327700:JPQ327700 JZF327700:JZM327700 KJB327700:KJI327700 KSX327700:KTE327700 LCT327700:LDA327700 LMP327700:LMW327700 LWL327700:LWS327700 MGH327700:MGO327700 MQD327700:MQK327700 MZZ327700:NAG327700 NJV327700:NKC327700 NTR327700:NTY327700 ODN327700:ODU327700 ONJ327700:ONQ327700 OXF327700:OXM327700 PHB327700:PHI327700 PQX327700:PRE327700 QAT327700:QBA327700 QKP327700:QKW327700 QUL327700:QUS327700 REH327700:REO327700 ROD327700:ROK327700 RXZ327700:RYG327700 SHV327700:SIC327700 SRR327700:SRY327700 TBN327700:TBU327700 TLJ327700:TLQ327700 TVF327700:TVM327700 UFB327700:UFI327700 UOX327700:UPE327700 UYT327700:UZA327700 VIP327700:VIW327700 VSL327700:VSS327700 WCH327700:WCO327700 WMD327700:WMK327700 WVZ327700:WWG327700 R393236:Y393236 JN393236:JU393236 TJ393236:TQ393236 ADF393236:ADM393236 ANB393236:ANI393236 AWX393236:AXE393236 BGT393236:BHA393236 BQP393236:BQW393236 CAL393236:CAS393236 CKH393236:CKO393236 CUD393236:CUK393236 DDZ393236:DEG393236 DNV393236:DOC393236 DXR393236:DXY393236 EHN393236:EHU393236 ERJ393236:ERQ393236 FBF393236:FBM393236 FLB393236:FLI393236 FUX393236:FVE393236 GET393236:GFA393236 GOP393236:GOW393236 GYL393236:GYS393236 HIH393236:HIO393236 HSD393236:HSK393236 IBZ393236:ICG393236 ILV393236:IMC393236 IVR393236:IVY393236 JFN393236:JFU393236 JPJ393236:JPQ393236 JZF393236:JZM393236 KJB393236:KJI393236 KSX393236:KTE393236 LCT393236:LDA393236 LMP393236:LMW393236 LWL393236:LWS393236 MGH393236:MGO393236 MQD393236:MQK393236 MZZ393236:NAG393236 NJV393236:NKC393236 NTR393236:NTY393236 ODN393236:ODU393236 ONJ393236:ONQ393236 OXF393236:OXM393236 PHB393236:PHI393236 PQX393236:PRE393236 QAT393236:QBA393236 QKP393236:QKW393236 QUL393236:QUS393236 REH393236:REO393236 ROD393236:ROK393236 RXZ393236:RYG393236 SHV393236:SIC393236 SRR393236:SRY393236 TBN393236:TBU393236 TLJ393236:TLQ393236 TVF393236:TVM393236 UFB393236:UFI393236 UOX393236:UPE393236 UYT393236:UZA393236 VIP393236:VIW393236 VSL393236:VSS393236 WCH393236:WCO393236 WMD393236:WMK393236 WVZ393236:WWG393236 R458772:Y458772 JN458772:JU458772 TJ458772:TQ458772 ADF458772:ADM458772 ANB458772:ANI458772 AWX458772:AXE458772 BGT458772:BHA458772 BQP458772:BQW458772 CAL458772:CAS458772 CKH458772:CKO458772 CUD458772:CUK458772 DDZ458772:DEG458772 DNV458772:DOC458772 DXR458772:DXY458772 EHN458772:EHU458772 ERJ458772:ERQ458772 FBF458772:FBM458772 FLB458772:FLI458772 FUX458772:FVE458772 GET458772:GFA458772 GOP458772:GOW458772 GYL458772:GYS458772 HIH458772:HIO458772 HSD458772:HSK458772 IBZ458772:ICG458772 ILV458772:IMC458772 IVR458772:IVY458772 JFN458772:JFU458772 JPJ458772:JPQ458772 JZF458772:JZM458772 KJB458772:KJI458772 KSX458772:KTE458772 LCT458772:LDA458772 LMP458772:LMW458772 LWL458772:LWS458772 MGH458772:MGO458772 MQD458772:MQK458772 MZZ458772:NAG458772 NJV458772:NKC458772 NTR458772:NTY458772 ODN458772:ODU458772 ONJ458772:ONQ458772 OXF458772:OXM458772 PHB458772:PHI458772 PQX458772:PRE458772 QAT458772:QBA458772 QKP458772:QKW458772 QUL458772:QUS458772 REH458772:REO458772 ROD458772:ROK458772 RXZ458772:RYG458772 SHV458772:SIC458772 SRR458772:SRY458772 TBN458772:TBU458772 TLJ458772:TLQ458772 TVF458772:TVM458772 UFB458772:UFI458772 UOX458772:UPE458772 UYT458772:UZA458772 VIP458772:VIW458772 VSL458772:VSS458772 WCH458772:WCO458772 WMD458772:WMK458772 WVZ458772:WWG458772 R524308:Y524308 JN524308:JU524308 TJ524308:TQ524308 ADF524308:ADM524308 ANB524308:ANI524308 AWX524308:AXE524308 BGT524308:BHA524308 BQP524308:BQW524308 CAL524308:CAS524308 CKH524308:CKO524308 CUD524308:CUK524308 DDZ524308:DEG524308 DNV524308:DOC524308 DXR524308:DXY524308 EHN524308:EHU524308 ERJ524308:ERQ524308 FBF524308:FBM524308 FLB524308:FLI524308 FUX524308:FVE524308 GET524308:GFA524308 GOP524308:GOW524308 GYL524308:GYS524308 HIH524308:HIO524308 HSD524308:HSK524308 IBZ524308:ICG524308 ILV524308:IMC524308 IVR524308:IVY524308 JFN524308:JFU524308 JPJ524308:JPQ524308 JZF524308:JZM524308 KJB524308:KJI524308 KSX524308:KTE524308 LCT524308:LDA524308 LMP524308:LMW524308 LWL524308:LWS524308 MGH524308:MGO524308 MQD524308:MQK524308 MZZ524308:NAG524308 NJV524308:NKC524308 NTR524308:NTY524308 ODN524308:ODU524308 ONJ524308:ONQ524308 OXF524308:OXM524308 PHB524308:PHI524308 PQX524308:PRE524308 QAT524308:QBA524308 QKP524308:QKW524308 QUL524308:QUS524308 REH524308:REO524308 ROD524308:ROK524308 RXZ524308:RYG524308 SHV524308:SIC524308 SRR524308:SRY524308 TBN524308:TBU524308 TLJ524308:TLQ524308 TVF524308:TVM524308 UFB524308:UFI524308 UOX524308:UPE524308 UYT524308:UZA524308 VIP524308:VIW524308 VSL524308:VSS524308 WCH524308:WCO524308 WMD524308:WMK524308 WVZ524308:WWG524308 R589844:Y589844 JN589844:JU589844 TJ589844:TQ589844 ADF589844:ADM589844 ANB589844:ANI589844 AWX589844:AXE589844 BGT589844:BHA589844 BQP589844:BQW589844 CAL589844:CAS589844 CKH589844:CKO589844 CUD589844:CUK589844 DDZ589844:DEG589844 DNV589844:DOC589844 DXR589844:DXY589844 EHN589844:EHU589844 ERJ589844:ERQ589844 FBF589844:FBM589844 FLB589844:FLI589844 FUX589844:FVE589844 GET589844:GFA589844 GOP589844:GOW589844 GYL589844:GYS589844 HIH589844:HIO589844 HSD589844:HSK589844 IBZ589844:ICG589844 ILV589844:IMC589844 IVR589844:IVY589844 JFN589844:JFU589844 JPJ589844:JPQ589844 JZF589844:JZM589844 KJB589844:KJI589844 KSX589844:KTE589844 LCT589844:LDA589844 LMP589844:LMW589844 LWL589844:LWS589844 MGH589844:MGO589844 MQD589844:MQK589844 MZZ589844:NAG589844 NJV589844:NKC589844 NTR589844:NTY589844 ODN589844:ODU589844 ONJ589844:ONQ589844 OXF589844:OXM589844 PHB589844:PHI589844 PQX589844:PRE589844 QAT589844:QBA589844 QKP589844:QKW589844 QUL589844:QUS589844 REH589844:REO589844 ROD589844:ROK589844 RXZ589844:RYG589844 SHV589844:SIC589844 SRR589844:SRY589844 TBN589844:TBU589844 TLJ589844:TLQ589844 TVF589844:TVM589844 UFB589844:UFI589844 UOX589844:UPE589844 UYT589844:UZA589844 VIP589844:VIW589844 VSL589844:VSS589844 WCH589844:WCO589844 WMD589844:WMK589844 WVZ589844:WWG589844 R655380:Y655380 JN655380:JU655380 TJ655380:TQ655380 ADF655380:ADM655380 ANB655380:ANI655380 AWX655380:AXE655380 BGT655380:BHA655380 BQP655380:BQW655380 CAL655380:CAS655380 CKH655380:CKO655380 CUD655380:CUK655380 DDZ655380:DEG655380 DNV655380:DOC655380 DXR655380:DXY655380 EHN655380:EHU655380 ERJ655380:ERQ655380 FBF655380:FBM655380 FLB655380:FLI655380 FUX655380:FVE655380 GET655380:GFA655380 GOP655380:GOW655380 GYL655380:GYS655380 HIH655380:HIO655380 HSD655380:HSK655380 IBZ655380:ICG655380 ILV655380:IMC655380 IVR655380:IVY655380 JFN655380:JFU655380 JPJ655380:JPQ655380 JZF655380:JZM655380 KJB655380:KJI655380 KSX655380:KTE655380 LCT655380:LDA655380 LMP655380:LMW655380 LWL655380:LWS655380 MGH655380:MGO655380 MQD655380:MQK655380 MZZ655380:NAG655380 NJV655380:NKC655380 NTR655380:NTY655380 ODN655380:ODU655380 ONJ655380:ONQ655380 OXF655380:OXM655380 PHB655380:PHI655380 PQX655380:PRE655380 QAT655380:QBA655380 QKP655380:QKW655380 QUL655380:QUS655380 REH655380:REO655380 ROD655380:ROK655380 RXZ655380:RYG655380 SHV655380:SIC655380 SRR655380:SRY655380 TBN655380:TBU655380 TLJ655380:TLQ655380 TVF655380:TVM655380 UFB655380:UFI655380 UOX655380:UPE655380 UYT655380:UZA655380 VIP655380:VIW655380 VSL655380:VSS655380 WCH655380:WCO655380 WMD655380:WMK655380 WVZ655380:WWG655380 R720916:Y720916 JN720916:JU720916 TJ720916:TQ720916 ADF720916:ADM720916 ANB720916:ANI720916 AWX720916:AXE720916 BGT720916:BHA720916 BQP720916:BQW720916 CAL720916:CAS720916 CKH720916:CKO720916 CUD720916:CUK720916 DDZ720916:DEG720916 DNV720916:DOC720916 DXR720916:DXY720916 EHN720916:EHU720916 ERJ720916:ERQ720916 FBF720916:FBM720916 FLB720916:FLI720916 FUX720916:FVE720916 GET720916:GFA720916 GOP720916:GOW720916 GYL720916:GYS720916 HIH720916:HIO720916 HSD720916:HSK720916 IBZ720916:ICG720916 ILV720916:IMC720916 IVR720916:IVY720916 JFN720916:JFU720916 JPJ720916:JPQ720916 JZF720916:JZM720916 KJB720916:KJI720916 KSX720916:KTE720916 LCT720916:LDA720916 LMP720916:LMW720916 LWL720916:LWS720916 MGH720916:MGO720916 MQD720916:MQK720916 MZZ720916:NAG720916 NJV720916:NKC720916 NTR720916:NTY720916 ODN720916:ODU720916 ONJ720916:ONQ720916 OXF720916:OXM720916 PHB720916:PHI720916 PQX720916:PRE720916 QAT720916:QBA720916 QKP720916:QKW720916 QUL720916:QUS720916 REH720916:REO720916 ROD720916:ROK720916 RXZ720916:RYG720916 SHV720916:SIC720916 SRR720916:SRY720916 TBN720916:TBU720916 TLJ720916:TLQ720916 TVF720916:TVM720916 UFB720916:UFI720916 UOX720916:UPE720916 UYT720916:UZA720916 VIP720916:VIW720916 VSL720916:VSS720916 WCH720916:WCO720916 WMD720916:WMK720916 WVZ720916:WWG720916 R786452:Y786452 JN786452:JU786452 TJ786452:TQ786452 ADF786452:ADM786452 ANB786452:ANI786452 AWX786452:AXE786452 BGT786452:BHA786452 BQP786452:BQW786452 CAL786452:CAS786452 CKH786452:CKO786452 CUD786452:CUK786452 DDZ786452:DEG786452 DNV786452:DOC786452 DXR786452:DXY786452 EHN786452:EHU786452 ERJ786452:ERQ786452 FBF786452:FBM786452 FLB786452:FLI786452 FUX786452:FVE786452 GET786452:GFA786452 GOP786452:GOW786452 GYL786452:GYS786452 HIH786452:HIO786452 HSD786452:HSK786452 IBZ786452:ICG786452 ILV786452:IMC786452 IVR786452:IVY786452 JFN786452:JFU786452 JPJ786452:JPQ786452 JZF786452:JZM786452 KJB786452:KJI786452 KSX786452:KTE786452 LCT786452:LDA786452 LMP786452:LMW786452 LWL786452:LWS786452 MGH786452:MGO786452 MQD786452:MQK786452 MZZ786452:NAG786452 NJV786452:NKC786452 NTR786452:NTY786452 ODN786452:ODU786452 ONJ786452:ONQ786452 OXF786452:OXM786452 PHB786452:PHI786452 PQX786452:PRE786452 QAT786452:QBA786452 QKP786452:QKW786452 QUL786452:QUS786452 REH786452:REO786452 ROD786452:ROK786452 RXZ786452:RYG786452 SHV786452:SIC786452 SRR786452:SRY786452 TBN786452:TBU786452 TLJ786452:TLQ786452 TVF786452:TVM786452 UFB786452:UFI786452 UOX786452:UPE786452 UYT786452:UZA786452 VIP786452:VIW786452 VSL786452:VSS786452 WCH786452:WCO786452 WMD786452:WMK786452 WVZ786452:WWG786452 R851988:Y851988 JN851988:JU851988 TJ851988:TQ851988 ADF851988:ADM851988 ANB851988:ANI851988 AWX851988:AXE851988 BGT851988:BHA851988 BQP851988:BQW851988 CAL851988:CAS851988 CKH851988:CKO851988 CUD851988:CUK851988 DDZ851988:DEG851988 DNV851988:DOC851988 DXR851988:DXY851988 EHN851988:EHU851988 ERJ851988:ERQ851988 FBF851988:FBM851988 FLB851988:FLI851988 FUX851988:FVE851988 GET851988:GFA851988 GOP851988:GOW851988 GYL851988:GYS851988 HIH851988:HIO851988 HSD851988:HSK851988 IBZ851988:ICG851988 ILV851988:IMC851988 IVR851988:IVY851988 JFN851988:JFU851988 JPJ851988:JPQ851988 JZF851988:JZM851988 KJB851988:KJI851988 KSX851988:KTE851988 LCT851988:LDA851988 LMP851988:LMW851988 LWL851988:LWS851988 MGH851988:MGO851988 MQD851988:MQK851988 MZZ851988:NAG851988 NJV851988:NKC851988 NTR851988:NTY851988 ODN851988:ODU851988 ONJ851988:ONQ851988 OXF851988:OXM851988 PHB851988:PHI851988 PQX851988:PRE851988 QAT851988:QBA851988 QKP851988:QKW851988 QUL851988:QUS851988 REH851988:REO851988 ROD851988:ROK851988 RXZ851988:RYG851988 SHV851988:SIC851988 SRR851988:SRY851988 TBN851988:TBU851988 TLJ851988:TLQ851988 TVF851988:TVM851988 UFB851988:UFI851988 UOX851988:UPE851988 UYT851988:UZA851988 VIP851988:VIW851988 VSL851988:VSS851988 WCH851988:WCO851988 WMD851988:WMK851988 WVZ851988:WWG851988 R917524:Y917524 JN917524:JU917524 TJ917524:TQ917524 ADF917524:ADM917524 ANB917524:ANI917524 AWX917524:AXE917524 BGT917524:BHA917524 BQP917524:BQW917524 CAL917524:CAS917524 CKH917524:CKO917524 CUD917524:CUK917524 DDZ917524:DEG917524 DNV917524:DOC917524 DXR917524:DXY917524 EHN917524:EHU917524 ERJ917524:ERQ917524 FBF917524:FBM917524 FLB917524:FLI917524 FUX917524:FVE917524 GET917524:GFA917524 GOP917524:GOW917524 GYL917524:GYS917524 HIH917524:HIO917524 HSD917524:HSK917524 IBZ917524:ICG917524 ILV917524:IMC917524 IVR917524:IVY917524 JFN917524:JFU917524 JPJ917524:JPQ917524 JZF917524:JZM917524 KJB917524:KJI917524 KSX917524:KTE917524 LCT917524:LDA917524 LMP917524:LMW917524 LWL917524:LWS917524 MGH917524:MGO917524 MQD917524:MQK917524 MZZ917524:NAG917524 NJV917524:NKC917524 NTR917524:NTY917524 ODN917524:ODU917524 ONJ917524:ONQ917524 OXF917524:OXM917524 PHB917524:PHI917524 PQX917524:PRE917524 QAT917524:QBA917524 QKP917524:QKW917524 QUL917524:QUS917524 REH917524:REO917524 ROD917524:ROK917524 RXZ917524:RYG917524 SHV917524:SIC917524 SRR917524:SRY917524 TBN917524:TBU917524 TLJ917524:TLQ917524 TVF917524:TVM917524 UFB917524:UFI917524 UOX917524:UPE917524 UYT917524:UZA917524 VIP917524:VIW917524 VSL917524:VSS917524 WCH917524:WCO917524 WMD917524:WMK917524 WVZ917524:WWG917524 R983060:Y983060 JN983060:JU983060 TJ983060:TQ983060 ADF983060:ADM983060 ANB983060:ANI983060 AWX983060:AXE983060 BGT983060:BHA983060 BQP983060:BQW983060 CAL983060:CAS983060 CKH983060:CKO983060 CUD983060:CUK983060 DDZ983060:DEG983060 DNV983060:DOC983060 DXR983060:DXY983060 EHN983060:EHU983060 ERJ983060:ERQ983060 FBF983060:FBM983060 FLB983060:FLI983060 FUX983060:FVE983060 GET983060:GFA983060 GOP983060:GOW983060 GYL983060:GYS983060 HIH983060:HIO983060 HSD983060:HSK983060 IBZ983060:ICG983060 ILV983060:IMC983060 IVR983060:IVY983060 JFN983060:JFU983060 JPJ983060:JPQ983060 JZF983060:JZM983060 KJB983060:KJI983060 KSX983060:KTE983060 LCT983060:LDA983060 LMP983060:LMW983060 LWL983060:LWS983060 MGH983060:MGO983060 MQD983060:MQK983060 MZZ983060:NAG983060 NJV983060:NKC983060 NTR983060:NTY983060 ODN983060:ODU983060 ONJ983060:ONQ983060 OXF983060:OXM983060 PHB983060:PHI983060 PQX983060:PRE983060 QAT983060:QBA983060 QKP983060:QKW983060 QUL983060:QUS983060 REH983060:REO983060 ROD983060:ROK983060 RXZ983060:RYG983060 SHV983060:SIC983060 SRR983060:SRY983060 TBN983060:TBU983060 TLJ983060:TLQ983060 TVF983060:TVM983060 UFB983060:UFI983060 UOX983060:UPE983060 UYT983060:UZA983060 VIP983060:VIW983060 VSL983060:VSS983060 WCH983060:WCO983060 WMD983060:WMK983060 WVZ983060:WWG983060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W6" sqref="W6:AD6"/>
    </sheetView>
  </sheetViews>
  <sheetFormatPr defaultRowHeight="13.5"/>
  <cols>
    <col min="1" max="30" width="3.875" style="594" customWidth="1"/>
    <col min="31" max="33" width="3.375" style="594" customWidth="1"/>
    <col min="34" max="256" width="9" style="594"/>
    <col min="257" max="286" width="3.875" style="594" customWidth="1"/>
    <col min="287" max="289" width="3.375" style="594" customWidth="1"/>
    <col min="290" max="512" width="9" style="594"/>
    <col min="513" max="542" width="3.875" style="594" customWidth="1"/>
    <col min="543" max="545" width="3.375" style="594" customWidth="1"/>
    <col min="546" max="768" width="9" style="594"/>
    <col min="769" max="798" width="3.875" style="594" customWidth="1"/>
    <col min="799" max="801" width="3.375" style="594" customWidth="1"/>
    <col min="802" max="1024" width="9" style="594"/>
    <col min="1025" max="1054" width="3.875" style="594" customWidth="1"/>
    <col min="1055" max="1057" width="3.375" style="594" customWidth="1"/>
    <col min="1058" max="1280" width="9" style="594"/>
    <col min="1281" max="1310" width="3.875" style="594" customWidth="1"/>
    <col min="1311" max="1313" width="3.375" style="594" customWidth="1"/>
    <col min="1314" max="1536" width="9" style="594"/>
    <col min="1537" max="1566" width="3.875" style="594" customWidth="1"/>
    <col min="1567" max="1569" width="3.375" style="594" customWidth="1"/>
    <col min="1570" max="1792" width="9" style="594"/>
    <col min="1793" max="1822" width="3.875" style="594" customWidth="1"/>
    <col min="1823" max="1825" width="3.375" style="594" customWidth="1"/>
    <col min="1826" max="2048" width="9" style="594"/>
    <col min="2049" max="2078" width="3.875" style="594" customWidth="1"/>
    <col min="2079" max="2081" width="3.375" style="594" customWidth="1"/>
    <col min="2082" max="2304" width="9" style="594"/>
    <col min="2305" max="2334" width="3.875" style="594" customWidth="1"/>
    <col min="2335" max="2337" width="3.375" style="594" customWidth="1"/>
    <col min="2338" max="2560" width="9" style="594"/>
    <col min="2561" max="2590" width="3.875" style="594" customWidth="1"/>
    <col min="2591" max="2593" width="3.375" style="594" customWidth="1"/>
    <col min="2594" max="2816" width="9" style="594"/>
    <col min="2817" max="2846" width="3.875" style="594" customWidth="1"/>
    <col min="2847" max="2849" width="3.375" style="594" customWidth="1"/>
    <col min="2850" max="3072" width="9" style="594"/>
    <col min="3073" max="3102" width="3.875" style="594" customWidth="1"/>
    <col min="3103" max="3105" width="3.375" style="594" customWidth="1"/>
    <col min="3106" max="3328" width="9" style="594"/>
    <col min="3329" max="3358" width="3.875" style="594" customWidth="1"/>
    <col min="3359" max="3361" width="3.375" style="594" customWidth="1"/>
    <col min="3362" max="3584" width="9" style="594"/>
    <col min="3585" max="3614" width="3.875" style="594" customWidth="1"/>
    <col min="3615" max="3617" width="3.375" style="594" customWidth="1"/>
    <col min="3618" max="3840" width="9" style="594"/>
    <col min="3841" max="3870" width="3.875" style="594" customWidth="1"/>
    <col min="3871" max="3873" width="3.375" style="594" customWidth="1"/>
    <col min="3874" max="4096" width="9" style="594"/>
    <col min="4097" max="4126" width="3.875" style="594" customWidth="1"/>
    <col min="4127" max="4129" width="3.375" style="594" customWidth="1"/>
    <col min="4130" max="4352" width="9" style="594"/>
    <col min="4353" max="4382" width="3.875" style="594" customWidth="1"/>
    <col min="4383" max="4385" width="3.375" style="594" customWidth="1"/>
    <col min="4386" max="4608" width="9" style="594"/>
    <col min="4609" max="4638" width="3.875" style="594" customWidth="1"/>
    <col min="4639" max="4641" width="3.375" style="594" customWidth="1"/>
    <col min="4642" max="4864" width="9" style="594"/>
    <col min="4865" max="4894" width="3.875" style="594" customWidth="1"/>
    <col min="4895" max="4897" width="3.375" style="594" customWidth="1"/>
    <col min="4898" max="5120" width="9" style="594"/>
    <col min="5121" max="5150" width="3.875" style="594" customWidth="1"/>
    <col min="5151" max="5153" width="3.375" style="594" customWidth="1"/>
    <col min="5154" max="5376" width="9" style="594"/>
    <col min="5377" max="5406" width="3.875" style="594" customWidth="1"/>
    <col min="5407" max="5409" width="3.375" style="594" customWidth="1"/>
    <col min="5410" max="5632" width="9" style="594"/>
    <col min="5633" max="5662" width="3.875" style="594" customWidth="1"/>
    <col min="5663" max="5665" width="3.375" style="594" customWidth="1"/>
    <col min="5666" max="5888" width="9" style="594"/>
    <col min="5889" max="5918" width="3.875" style="594" customWidth="1"/>
    <col min="5919" max="5921" width="3.375" style="594" customWidth="1"/>
    <col min="5922" max="6144" width="9" style="594"/>
    <col min="6145" max="6174" width="3.875" style="594" customWidth="1"/>
    <col min="6175" max="6177" width="3.375" style="594" customWidth="1"/>
    <col min="6178" max="6400" width="9" style="594"/>
    <col min="6401" max="6430" width="3.875" style="594" customWidth="1"/>
    <col min="6431" max="6433" width="3.375" style="594" customWidth="1"/>
    <col min="6434" max="6656" width="9" style="594"/>
    <col min="6657" max="6686" width="3.875" style="594" customWidth="1"/>
    <col min="6687" max="6689" width="3.375" style="594" customWidth="1"/>
    <col min="6690" max="6912" width="9" style="594"/>
    <col min="6913" max="6942" width="3.875" style="594" customWidth="1"/>
    <col min="6943" max="6945" width="3.375" style="594" customWidth="1"/>
    <col min="6946" max="7168" width="9" style="594"/>
    <col min="7169" max="7198" width="3.875" style="594" customWidth="1"/>
    <col min="7199" max="7201" width="3.375" style="594" customWidth="1"/>
    <col min="7202" max="7424" width="9" style="594"/>
    <col min="7425" max="7454" width="3.875" style="594" customWidth="1"/>
    <col min="7455" max="7457" width="3.375" style="594" customWidth="1"/>
    <col min="7458" max="7680" width="9" style="594"/>
    <col min="7681" max="7710" width="3.875" style="594" customWidth="1"/>
    <col min="7711" max="7713" width="3.375" style="594" customWidth="1"/>
    <col min="7714" max="7936" width="9" style="594"/>
    <col min="7937" max="7966" width="3.875" style="594" customWidth="1"/>
    <col min="7967" max="7969" width="3.375" style="594" customWidth="1"/>
    <col min="7970" max="8192" width="9" style="594"/>
    <col min="8193" max="8222" width="3.875" style="594" customWidth="1"/>
    <col min="8223" max="8225" width="3.375" style="594" customWidth="1"/>
    <col min="8226" max="8448" width="9" style="594"/>
    <col min="8449" max="8478" width="3.875" style="594" customWidth="1"/>
    <col min="8479" max="8481" width="3.375" style="594" customWidth="1"/>
    <col min="8482" max="8704" width="9" style="594"/>
    <col min="8705" max="8734" width="3.875" style="594" customWidth="1"/>
    <col min="8735" max="8737" width="3.375" style="594" customWidth="1"/>
    <col min="8738" max="8960" width="9" style="594"/>
    <col min="8961" max="8990" width="3.875" style="594" customWidth="1"/>
    <col min="8991" max="8993" width="3.375" style="594" customWidth="1"/>
    <col min="8994" max="9216" width="9" style="594"/>
    <col min="9217" max="9246" width="3.875" style="594" customWidth="1"/>
    <col min="9247" max="9249" width="3.375" style="594" customWidth="1"/>
    <col min="9250" max="9472" width="9" style="594"/>
    <col min="9473" max="9502" width="3.875" style="594" customWidth="1"/>
    <col min="9503" max="9505" width="3.375" style="594" customWidth="1"/>
    <col min="9506" max="9728" width="9" style="594"/>
    <col min="9729" max="9758" width="3.875" style="594" customWidth="1"/>
    <col min="9759" max="9761" width="3.375" style="594" customWidth="1"/>
    <col min="9762" max="9984" width="9" style="594"/>
    <col min="9985" max="10014" width="3.875" style="594" customWidth="1"/>
    <col min="10015" max="10017" width="3.375" style="594" customWidth="1"/>
    <col min="10018" max="10240" width="9" style="594"/>
    <col min="10241" max="10270" width="3.875" style="594" customWidth="1"/>
    <col min="10271" max="10273" width="3.375" style="594" customWidth="1"/>
    <col min="10274" max="10496" width="9" style="594"/>
    <col min="10497" max="10526" width="3.875" style="594" customWidth="1"/>
    <col min="10527" max="10529" width="3.375" style="594" customWidth="1"/>
    <col min="10530" max="10752" width="9" style="594"/>
    <col min="10753" max="10782" width="3.875" style="594" customWidth="1"/>
    <col min="10783" max="10785" width="3.375" style="594" customWidth="1"/>
    <col min="10786" max="11008" width="9" style="594"/>
    <col min="11009" max="11038" width="3.875" style="594" customWidth="1"/>
    <col min="11039" max="11041" width="3.375" style="594" customWidth="1"/>
    <col min="11042" max="11264" width="9" style="594"/>
    <col min="11265" max="11294" width="3.875" style="594" customWidth="1"/>
    <col min="11295" max="11297" width="3.375" style="594" customWidth="1"/>
    <col min="11298" max="11520" width="9" style="594"/>
    <col min="11521" max="11550" width="3.875" style="594" customWidth="1"/>
    <col min="11551" max="11553" width="3.375" style="594" customWidth="1"/>
    <col min="11554" max="11776" width="9" style="594"/>
    <col min="11777" max="11806" width="3.875" style="594" customWidth="1"/>
    <col min="11807" max="11809" width="3.375" style="594" customWidth="1"/>
    <col min="11810" max="12032" width="9" style="594"/>
    <col min="12033" max="12062" width="3.875" style="594" customWidth="1"/>
    <col min="12063" max="12065" width="3.375" style="594" customWidth="1"/>
    <col min="12066" max="12288" width="9" style="594"/>
    <col min="12289" max="12318" width="3.875" style="594" customWidth="1"/>
    <col min="12319" max="12321" width="3.375" style="594" customWidth="1"/>
    <col min="12322" max="12544" width="9" style="594"/>
    <col min="12545" max="12574" width="3.875" style="594" customWidth="1"/>
    <col min="12575" max="12577" width="3.375" style="594" customWidth="1"/>
    <col min="12578" max="12800" width="9" style="594"/>
    <col min="12801" max="12830" width="3.875" style="594" customWidth="1"/>
    <col min="12831" max="12833" width="3.375" style="594" customWidth="1"/>
    <col min="12834" max="13056" width="9" style="594"/>
    <col min="13057" max="13086" width="3.875" style="594" customWidth="1"/>
    <col min="13087" max="13089" width="3.375" style="594" customWidth="1"/>
    <col min="13090" max="13312" width="9" style="594"/>
    <col min="13313" max="13342" width="3.875" style="594" customWidth="1"/>
    <col min="13343" max="13345" width="3.375" style="594" customWidth="1"/>
    <col min="13346" max="13568" width="9" style="594"/>
    <col min="13569" max="13598" width="3.875" style="594" customWidth="1"/>
    <col min="13599" max="13601" width="3.375" style="594" customWidth="1"/>
    <col min="13602" max="13824" width="9" style="594"/>
    <col min="13825" max="13854" width="3.875" style="594" customWidth="1"/>
    <col min="13855" max="13857" width="3.375" style="594" customWidth="1"/>
    <col min="13858" max="14080" width="9" style="594"/>
    <col min="14081" max="14110" width="3.875" style="594" customWidth="1"/>
    <col min="14111" max="14113" width="3.375" style="594" customWidth="1"/>
    <col min="14114" max="14336" width="9" style="594"/>
    <col min="14337" max="14366" width="3.875" style="594" customWidth="1"/>
    <col min="14367" max="14369" width="3.375" style="594" customWidth="1"/>
    <col min="14370" max="14592" width="9" style="594"/>
    <col min="14593" max="14622" width="3.875" style="594" customWidth="1"/>
    <col min="14623" max="14625" width="3.375" style="594" customWidth="1"/>
    <col min="14626" max="14848" width="9" style="594"/>
    <col min="14849" max="14878" width="3.875" style="594" customWidth="1"/>
    <col min="14879" max="14881" width="3.375" style="594" customWidth="1"/>
    <col min="14882" max="15104" width="9" style="594"/>
    <col min="15105" max="15134" width="3.875" style="594" customWidth="1"/>
    <col min="15135" max="15137" width="3.375" style="594" customWidth="1"/>
    <col min="15138" max="15360" width="9" style="594"/>
    <col min="15361" max="15390" width="3.875" style="594" customWidth="1"/>
    <col min="15391" max="15393" width="3.375" style="594" customWidth="1"/>
    <col min="15394" max="15616" width="9" style="594"/>
    <col min="15617" max="15646" width="3.875" style="594" customWidth="1"/>
    <col min="15647" max="15649" width="3.375" style="594" customWidth="1"/>
    <col min="15650" max="15872" width="9" style="594"/>
    <col min="15873" max="15902" width="3.875" style="594" customWidth="1"/>
    <col min="15903" max="15905" width="3.375" style="594" customWidth="1"/>
    <col min="15906" max="16128" width="9" style="594"/>
    <col min="16129" max="16158" width="3.875" style="594" customWidth="1"/>
    <col min="16159" max="16161" width="3.375" style="594" customWidth="1"/>
    <col min="16162" max="16384" width="9" style="594"/>
  </cols>
  <sheetData>
    <row r="1" spans="1:33" ht="18" customHeight="1">
      <c r="A1" s="589" t="s">
        <v>3382</v>
      </c>
      <c r="B1" s="643"/>
      <c r="C1" s="643"/>
      <c r="D1" s="643"/>
      <c r="E1" s="644"/>
      <c r="F1" s="644"/>
      <c r="G1" s="644"/>
      <c r="H1" s="644"/>
      <c r="I1" s="644"/>
      <c r="J1" s="644"/>
      <c r="K1" s="644"/>
      <c r="L1" s="644"/>
      <c r="M1" s="644"/>
      <c r="N1" s="644"/>
      <c r="O1" s="644"/>
      <c r="P1" s="644"/>
      <c r="Q1" s="644"/>
      <c r="R1" s="644"/>
      <c r="S1" s="644"/>
      <c r="T1" s="644"/>
      <c r="U1" s="644"/>
      <c r="V1" s="644"/>
      <c r="W1" s="644"/>
      <c r="X1" s="644"/>
      <c r="Y1" s="644"/>
      <c r="Z1" s="644"/>
      <c r="AA1" s="644"/>
      <c r="AB1" s="1915" t="s">
        <v>3383</v>
      </c>
      <c r="AC1" s="1915"/>
      <c r="AD1" s="1915"/>
      <c r="AE1" s="646"/>
    </row>
    <row r="2" spans="1:33" ht="30" customHeight="1">
      <c r="A2" s="1969" t="s">
        <v>3384</v>
      </c>
      <c r="B2" s="1970"/>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1970"/>
      <c r="AB2" s="1970"/>
      <c r="AC2" s="1970"/>
      <c r="AD2" s="1970"/>
    </row>
    <row r="3" spans="1:33" ht="20.100000000000001" customHeight="1">
      <c r="A3" s="647"/>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row>
    <row r="4" spans="1:33" ht="21" customHeight="1">
      <c r="A4" s="1962" t="s">
        <v>3385</v>
      </c>
      <c r="B4" s="1962"/>
      <c r="C4" s="1962"/>
      <c r="D4" s="1963" t="str">
        <f>IF('第二面-3'!A52&lt;&gt;"",'第二面-3'!A52,"")</f>
        <v/>
      </c>
      <c r="E4" s="1963"/>
      <c r="F4" s="1963"/>
      <c r="G4" s="1963"/>
      <c r="H4" s="1963"/>
      <c r="I4" s="1963"/>
      <c r="J4" s="1963"/>
      <c r="K4" s="1963"/>
      <c r="L4" s="1963"/>
      <c r="M4" s="1963"/>
      <c r="N4" s="1963"/>
      <c r="O4" s="1963"/>
      <c r="P4" s="1963"/>
      <c r="Q4" s="1963"/>
      <c r="R4" s="1963"/>
      <c r="S4" s="644"/>
      <c r="T4" s="644"/>
      <c r="U4" s="644"/>
      <c r="V4" s="644"/>
      <c r="W4" s="644"/>
      <c r="X4" s="644"/>
      <c r="Y4" s="644"/>
      <c r="Z4" s="644"/>
      <c r="AA4" s="644"/>
      <c r="AB4" s="644"/>
      <c r="AC4" s="644"/>
      <c r="AD4" s="644"/>
    </row>
    <row r="5" spans="1:33" s="644" customFormat="1" ht="5.0999999999999996" customHeight="1">
      <c r="A5" s="649"/>
      <c r="B5" s="649"/>
      <c r="C5" s="649"/>
    </row>
    <row r="6" spans="1:33" ht="21" customHeight="1">
      <c r="A6" s="1962" t="s">
        <v>3386</v>
      </c>
      <c r="B6" s="1962"/>
      <c r="C6" s="1962"/>
      <c r="D6" s="1963" t="str">
        <f>IF(第三面!F4="","",第三面!F4)</f>
        <v/>
      </c>
      <c r="E6" s="1963"/>
      <c r="F6" s="1963"/>
      <c r="G6" s="1963"/>
      <c r="H6" s="1963"/>
      <c r="I6" s="1963"/>
      <c r="J6" s="1963"/>
      <c r="K6" s="1963"/>
      <c r="L6" s="1963"/>
      <c r="M6" s="1963"/>
      <c r="N6" s="1963"/>
      <c r="O6" s="1963"/>
      <c r="P6" s="1963"/>
      <c r="Q6" s="1963"/>
      <c r="R6" s="1963"/>
      <c r="S6" s="644"/>
      <c r="T6" s="1964" t="s">
        <v>3387</v>
      </c>
      <c r="U6" s="1964"/>
      <c r="V6" s="1964"/>
      <c r="W6" s="1971"/>
      <c r="X6" s="1971"/>
      <c r="Y6" s="1971"/>
      <c r="Z6" s="1971"/>
      <c r="AA6" s="1971"/>
      <c r="AB6" s="1971"/>
      <c r="AC6" s="1971"/>
      <c r="AD6" s="1971"/>
    </row>
    <row r="7" spans="1:33" ht="5.0999999999999996" customHeight="1">
      <c r="A7" s="649"/>
      <c r="B7" s="649"/>
      <c r="C7" s="649"/>
      <c r="D7" s="644"/>
      <c r="E7" s="644"/>
      <c r="F7" s="644"/>
      <c r="G7" s="644"/>
      <c r="H7" s="644"/>
      <c r="I7" s="644"/>
      <c r="J7" s="644"/>
      <c r="K7" s="644"/>
      <c r="L7" s="644"/>
      <c r="M7" s="644"/>
      <c r="N7" s="644"/>
      <c r="O7" s="644"/>
      <c r="P7" s="644"/>
      <c r="Q7" s="644"/>
      <c r="R7" s="644"/>
      <c r="S7" s="644"/>
      <c r="T7" s="650"/>
      <c r="U7" s="650"/>
      <c r="V7" s="650"/>
      <c r="W7" s="644"/>
      <c r="X7" s="644"/>
      <c r="Y7" s="644"/>
      <c r="Z7" s="644"/>
      <c r="AA7" s="644"/>
      <c r="AB7" s="644"/>
      <c r="AC7" s="644"/>
      <c r="AD7" s="644"/>
    </row>
    <row r="8" spans="1:33" ht="21" customHeight="1">
      <c r="A8" s="1962" t="s">
        <v>3388</v>
      </c>
      <c r="B8" s="1962"/>
      <c r="C8" s="1962"/>
      <c r="D8" s="1963" t="str">
        <f>IF(第二面!K5="","",第二面!K5)</f>
        <v/>
      </c>
      <c r="E8" s="1963"/>
      <c r="F8" s="1963"/>
      <c r="G8" s="1963"/>
      <c r="H8" s="1963"/>
      <c r="I8" s="1963"/>
      <c r="J8" s="1963"/>
      <c r="K8" s="1963"/>
      <c r="L8" s="1963"/>
      <c r="M8" s="1963"/>
      <c r="N8" s="1963"/>
      <c r="O8" s="1963"/>
      <c r="P8" s="1963"/>
      <c r="Q8" s="1963"/>
      <c r="R8" s="1963"/>
      <c r="S8" s="644"/>
      <c r="T8" s="1964" t="s">
        <v>3389</v>
      </c>
      <c r="U8" s="1964"/>
      <c r="V8" s="1964"/>
      <c r="W8" s="1965"/>
      <c r="X8" s="1965"/>
      <c r="Y8" s="1965"/>
      <c r="Z8" s="1965"/>
      <c r="AA8" s="1965"/>
      <c r="AB8" s="1965"/>
      <c r="AC8" s="1965"/>
      <c r="AD8" s="1965"/>
    </row>
    <row r="9" spans="1:33" ht="5.0999999999999996" customHeight="1" thickBot="1">
      <c r="A9" s="650"/>
      <c r="B9" s="650"/>
      <c r="C9" s="650"/>
      <c r="D9" s="644"/>
      <c r="E9" s="644"/>
      <c r="F9" s="644"/>
      <c r="G9" s="644"/>
      <c r="H9" s="644"/>
      <c r="I9" s="644"/>
      <c r="J9" s="644"/>
      <c r="K9" s="644"/>
      <c r="L9" s="644"/>
      <c r="M9" s="644"/>
      <c r="N9" s="644"/>
      <c r="O9" s="644"/>
      <c r="P9" s="644"/>
      <c r="Q9" s="644"/>
      <c r="R9" s="644"/>
      <c r="S9" s="644"/>
      <c r="T9" s="650"/>
      <c r="U9" s="650"/>
      <c r="V9" s="650"/>
      <c r="W9" s="643"/>
      <c r="X9" s="643"/>
      <c r="Y9" s="643"/>
      <c r="Z9" s="643"/>
      <c r="AA9" s="643"/>
      <c r="AB9" s="643"/>
      <c r="AC9" s="643"/>
      <c r="AD9" s="643"/>
    </row>
    <row r="10" spans="1:33" ht="23.1" customHeight="1" thickBot="1">
      <c r="A10" s="1966" t="s">
        <v>3390</v>
      </c>
      <c r="B10" s="1870"/>
      <c r="C10" s="1870"/>
      <c r="D10" s="1870"/>
      <c r="E10" s="1967"/>
      <c r="F10" s="1870" t="s">
        <v>3391</v>
      </c>
      <c r="G10" s="1870"/>
      <c r="H10" s="1870"/>
      <c r="I10" s="1870"/>
      <c r="J10" s="1870"/>
      <c r="K10" s="1870"/>
      <c r="L10" s="1870"/>
      <c r="M10" s="1870"/>
      <c r="N10" s="1870"/>
      <c r="O10" s="1870"/>
      <c r="P10" s="1870"/>
      <c r="Q10" s="1870"/>
      <c r="R10" s="1870"/>
      <c r="S10" s="1870"/>
      <c r="T10" s="1870"/>
      <c r="U10" s="1870"/>
      <c r="V10" s="1870"/>
      <c r="W10" s="1870"/>
      <c r="X10" s="1968"/>
      <c r="Y10" s="1921" t="s">
        <v>3392</v>
      </c>
      <c r="Z10" s="1922"/>
      <c r="AA10" s="1923"/>
      <c r="AB10" s="1924" t="s">
        <v>3393</v>
      </c>
      <c r="AC10" s="1870"/>
      <c r="AD10" s="1871"/>
      <c r="AE10" s="652"/>
      <c r="AF10" s="652"/>
      <c r="AG10" s="652"/>
    </row>
    <row r="11" spans="1:33" ht="23.1" customHeight="1" thickTop="1">
      <c r="A11" s="1905" t="s">
        <v>3394</v>
      </c>
      <c r="B11" s="1906"/>
      <c r="C11" s="1906"/>
      <c r="D11" s="1906"/>
      <c r="E11" s="1907"/>
      <c r="F11" s="653" t="str">
        <f>第三面!D7</f>
        <v>□</v>
      </c>
      <c r="G11" s="611" t="s">
        <v>3395</v>
      </c>
      <c r="H11" s="654"/>
      <c r="I11" s="654"/>
      <c r="J11" s="654"/>
      <c r="K11" s="654"/>
      <c r="L11" s="654"/>
      <c r="M11" s="654"/>
      <c r="N11" s="654"/>
      <c r="O11" s="654"/>
      <c r="P11" s="653" t="str">
        <f>第三面!K8</f>
        <v>□</v>
      </c>
      <c r="Q11" s="611" t="s">
        <v>3396</v>
      </c>
      <c r="R11" s="654"/>
      <c r="S11" s="654"/>
      <c r="T11" s="654"/>
      <c r="U11" s="654"/>
      <c r="V11" s="654"/>
      <c r="W11" s="654"/>
      <c r="X11" s="655"/>
      <c r="Y11" s="1911"/>
      <c r="Z11" s="1912"/>
      <c r="AA11" s="1913"/>
      <c r="AB11" s="1914"/>
      <c r="AC11" s="1806"/>
      <c r="AD11" s="1807"/>
      <c r="AE11" s="656"/>
      <c r="AF11" s="656"/>
      <c r="AG11" s="656"/>
    </row>
    <row r="12" spans="1:33" ht="23.1" customHeight="1">
      <c r="A12" s="1905"/>
      <c r="B12" s="1906"/>
      <c r="C12" s="1906"/>
      <c r="D12" s="1906"/>
      <c r="E12" s="1907"/>
      <c r="F12" s="657" t="s">
        <v>2565</v>
      </c>
      <c r="G12" s="653" t="str">
        <f>第三面!K7</f>
        <v>□</v>
      </c>
      <c r="H12" s="658" t="s">
        <v>3397</v>
      </c>
      <c r="I12" s="659"/>
      <c r="J12" s="660"/>
      <c r="K12" s="660"/>
      <c r="L12" s="653" t="str">
        <f>第三面!P7</f>
        <v>□</v>
      </c>
      <c r="M12" s="658" t="s">
        <v>3398</v>
      </c>
      <c r="N12" s="660"/>
      <c r="O12" s="659"/>
      <c r="P12" s="660"/>
      <c r="Q12" s="660"/>
      <c r="R12" s="653" t="str">
        <f>第三面!V7</f>
        <v>□</v>
      </c>
      <c r="S12" s="658" t="s">
        <v>3399</v>
      </c>
      <c r="T12" s="659"/>
      <c r="U12" s="660"/>
      <c r="V12" s="660"/>
      <c r="W12" s="660"/>
      <c r="X12" s="661"/>
      <c r="Y12" s="1911"/>
      <c r="Z12" s="1912"/>
      <c r="AA12" s="1913"/>
      <c r="AB12" s="1914"/>
      <c r="AC12" s="1806"/>
      <c r="AD12" s="1807"/>
      <c r="AE12" s="656"/>
      <c r="AF12" s="656"/>
      <c r="AG12" s="656"/>
    </row>
    <row r="13" spans="1:33" ht="23.1" customHeight="1">
      <c r="A13" s="1908"/>
      <c r="B13" s="1909"/>
      <c r="C13" s="1909"/>
      <c r="D13" s="1909"/>
      <c r="E13" s="1910"/>
      <c r="F13" s="648" t="s">
        <v>3400</v>
      </c>
      <c r="G13" s="662"/>
      <c r="H13" s="662"/>
      <c r="I13" s="662"/>
      <c r="J13" s="663"/>
      <c r="K13" s="662"/>
      <c r="L13" s="664" t="s">
        <v>2820</v>
      </c>
      <c r="M13" s="665" t="s">
        <v>3040</v>
      </c>
      <c r="N13" s="662"/>
      <c r="O13" s="662"/>
      <c r="P13" s="666" t="str">
        <f>IF(P11="□","□",IF(AND(L13="■"),"□","■"))</f>
        <v>□</v>
      </c>
      <c r="Q13" s="665" t="s">
        <v>2940</v>
      </c>
      <c r="R13" s="662"/>
      <c r="S13" s="662"/>
      <c r="T13" s="662"/>
      <c r="U13" s="662"/>
      <c r="V13" s="662"/>
      <c r="W13" s="662"/>
      <c r="X13" s="667"/>
      <c r="Y13" s="1895"/>
      <c r="Z13" s="1896"/>
      <c r="AA13" s="1897"/>
      <c r="AB13" s="1899"/>
      <c r="AC13" s="1847"/>
      <c r="AD13" s="1848"/>
      <c r="AE13" s="656"/>
      <c r="AF13" s="656"/>
      <c r="AG13" s="656"/>
    </row>
    <row r="14" spans="1:33" ht="23.1" customHeight="1">
      <c r="A14" s="1902" t="s">
        <v>3401</v>
      </c>
      <c r="B14" s="1903"/>
      <c r="C14" s="1903"/>
      <c r="D14" s="1903"/>
      <c r="E14" s="1904"/>
      <c r="F14" s="666" t="str">
        <f>IF(OR(第三面!J18="第１種低層",第三面!O18="第１種低層",第三面!T18="第１種低層",第三面!Y18="第１種低層"),"■","□")</f>
        <v>□</v>
      </c>
      <c r="G14" s="668" t="s">
        <v>3402</v>
      </c>
      <c r="H14" s="669"/>
      <c r="I14" s="669"/>
      <c r="J14" s="669"/>
      <c r="K14" s="669"/>
      <c r="L14" s="669"/>
      <c r="M14" s="669"/>
      <c r="N14" s="669"/>
      <c r="O14" s="666" t="str">
        <f>IF(OR(第三面!J18="第２種低層",第三面!O18="第２種低層",第三面!T18="第２種低層",第三面!Y18="第２種低層"),"■","□")</f>
        <v>□</v>
      </c>
      <c r="P14" s="668" t="s">
        <v>3403</v>
      </c>
      <c r="Q14" s="669"/>
      <c r="R14" s="669"/>
      <c r="S14" s="669"/>
      <c r="T14" s="669"/>
      <c r="U14" s="669"/>
      <c r="V14" s="669"/>
      <c r="W14" s="669"/>
      <c r="X14" s="670"/>
      <c r="Y14" s="1959"/>
      <c r="Z14" s="1893"/>
      <c r="AA14" s="1894"/>
      <c r="AB14" s="1898"/>
      <c r="AC14" s="1824"/>
      <c r="AD14" s="1825"/>
      <c r="AE14" s="656"/>
      <c r="AF14" s="656"/>
      <c r="AG14" s="656"/>
    </row>
    <row r="15" spans="1:33" ht="23.1" customHeight="1">
      <c r="A15" s="1905"/>
      <c r="B15" s="1906"/>
      <c r="C15" s="1906"/>
      <c r="D15" s="1906"/>
      <c r="E15" s="1907"/>
      <c r="F15" s="666" t="str">
        <f>IF(OR(第三面!J18="第１種中高層",第三面!O18="第１種中高層",第三面!T18="第１種中高層",第三面!Y18="第１種中高層"),"■","□")</f>
        <v>□</v>
      </c>
      <c r="G15" s="671" t="s">
        <v>3404</v>
      </c>
      <c r="H15" s="672"/>
      <c r="I15" s="672"/>
      <c r="J15" s="672"/>
      <c r="K15" s="672"/>
      <c r="L15" s="672"/>
      <c r="M15" s="672"/>
      <c r="N15" s="672"/>
      <c r="O15" s="666" t="str">
        <f>IF(OR(第三面!J18="第２種中高層",第三面!O18="第２種中高層",第三面!T18="第２種中高層",第三面!Y18="第２種中高層"),"■","□")</f>
        <v>□</v>
      </c>
      <c r="P15" s="671" t="s">
        <v>3405</v>
      </c>
      <c r="Q15" s="672"/>
      <c r="R15" s="672"/>
      <c r="S15" s="672"/>
      <c r="T15" s="672"/>
      <c r="U15" s="672"/>
      <c r="V15" s="672"/>
      <c r="W15" s="672"/>
      <c r="X15" s="673"/>
      <c r="Y15" s="1960"/>
      <c r="Z15" s="1912"/>
      <c r="AA15" s="1913"/>
      <c r="AB15" s="1914"/>
      <c r="AC15" s="1806"/>
      <c r="AD15" s="1807"/>
      <c r="AE15" s="656"/>
      <c r="AF15" s="656"/>
      <c r="AG15" s="656"/>
    </row>
    <row r="16" spans="1:33" ht="23.1" customHeight="1">
      <c r="A16" s="1905"/>
      <c r="B16" s="1906"/>
      <c r="C16" s="1906"/>
      <c r="D16" s="1906"/>
      <c r="E16" s="1907"/>
      <c r="F16" s="666" t="str">
        <f>IF(OR(第三面!J18="第１種住居",第三面!O18="第１種住居",第三面!T18="第１種住居",第三面!Y18="第１種住居"),"■","□")</f>
        <v>□</v>
      </c>
      <c r="G16" s="671" t="s">
        <v>3406</v>
      </c>
      <c r="H16" s="672"/>
      <c r="I16" s="672"/>
      <c r="J16" s="672"/>
      <c r="K16" s="672"/>
      <c r="L16" s="666" t="str">
        <f>IF(OR(第三面!J18="第２種住居",第三面!O18="第２種住居",第三面!T18="第２種住居",第三面!Y18="第２種住居"),"■","□")</f>
        <v>□</v>
      </c>
      <c r="M16" s="671" t="s">
        <v>3407</v>
      </c>
      <c r="N16" s="672"/>
      <c r="O16" s="672"/>
      <c r="P16" s="672"/>
      <c r="Q16" s="672"/>
      <c r="R16" s="672"/>
      <c r="S16" s="666" t="str">
        <f>IF(OR(第三面!J18="準住居地域",第三面!O18="準住居地域",第三面!T18="準住居地域",第三面!Y18="準住居地域"),"■","□")</f>
        <v>□</v>
      </c>
      <c r="T16" s="671" t="s">
        <v>3408</v>
      </c>
      <c r="U16" s="672"/>
      <c r="V16" s="672"/>
      <c r="W16" s="672"/>
      <c r="X16" s="673"/>
      <c r="Y16" s="1960"/>
      <c r="Z16" s="1912"/>
      <c r="AA16" s="1913"/>
      <c r="AB16" s="1914"/>
      <c r="AC16" s="1806"/>
      <c r="AD16" s="1807"/>
      <c r="AE16" s="656"/>
      <c r="AF16" s="656"/>
      <c r="AG16" s="656"/>
    </row>
    <row r="17" spans="1:34" ht="23.1" customHeight="1">
      <c r="A17" s="1905"/>
      <c r="B17" s="1906"/>
      <c r="C17" s="1906"/>
      <c r="D17" s="1906"/>
      <c r="E17" s="1907"/>
      <c r="F17" s="666" t="str">
        <f>IF(OR(第三面!J18="近隣商業地域",第三面!O18="近隣商業地域",第三面!T18="近隣商業地域",第三面!Y18="近隣商業地域"),"■","□")</f>
        <v>□</v>
      </c>
      <c r="G17" s="671" t="s">
        <v>3409</v>
      </c>
      <c r="H17" s="672"/>
      <c r="I17" s="672"/>
      <c r="J17" s="672"/>
      <c r="K17" s="672"/>
      <c r="L17" s="666" t="str">
        <f>IF(OR(第三面!J18="商業地域",第三面!O18="商業地域",第三面!T18="商業地域",第三面!Y18="商業地域"),"■","□")</f>
        <v>□</v>
      </c>
      <c r="M17" s="671" t="s">
        <v>3410</v>
      </c>
      <c r="N17" s="672"/>
      <c r="O17" s="672"/>
      <c r="P17" s="672"/>
      <c r="Q17" s="672"/>
      <c r="R17" s="672"/>
      <c r="S17" s="672"/>
      <c r="T17" s="672"/>
      <c r="U17" s="672"/>
      <c r="V17" s="672"/>
      <c r="W17" s="672"/>
      <c r="X17" s="673"/>
      <c r="Y17" s="1960"/>
      <c r="Z17" s="1912"/>
      <c r="AA17" s="1913"/>
      <c r="AB17" s="1914"/>
      <c r="AC17" s="1806"/>
      <c r="AD17" s="1807"/>
      <c r="AE17" s="656"/>
      <c r="AF17" s="656"/>
      <c r="AG17" s="656"/>
    </row>
    <row r="18" spans="1:34" ht="23.1" customHeight="1">
      <c r="A18" s="1905"/>
      <c r="B18" s="1906"/>
      <c r="C18" s="1906"/>
      <c r="D18" s="1906"/>
      <c r="E18" s="1907"/>
      <c r="F18" s="666" t="str">
        <f>IF(OR(第三面!J18="準工業地域",第三面!O18="準工業地域",第三面!T18="準工業地域",第三面!Y18="準工業地域"),"■","□")</f>
        <v>□</v>
      </c>
      <c r="G18" s="671" t="s">
        <v>3411</v>
      </c>
      <c r="H18" s="672"/>
      <c r="I18" s="672"/>
      <c r="J18" s="672"/>
      <c r="K18" s="666" t="str">
        <f>IF(OR(第三面!J18="工業地域",第三面!O18="工業地域",第三面!T18="工業地域",第三面!Y18="工業地域"),"■","□")</f>
        <v>□</v>
      </c>
      <c r="L18" s="671" t="s">
        <v>3412</v>
      </c>
      <c r="M18" s="671"/>
      <c r="N18" s="672"/>
      <c r="O18" s="672"/>
      <c r="P18" s="666" t="str">
        <f>IF(OR(第三面!J18="工業専用地域",第三面!O18="工業専用地域",第三面!T18="工業専用地域",第三面!Y18="工業専用地域"),"■","□")</f>
        <v>□</v>
      </c>
      <c r="Q18" s="671" t="s">
        <v>3413</v>
      </c>
      <c r="R18" s="672"/>
      <c r="S18" s="672"/>
      <c r="T18" s="672"/>
      <c r="U18" s="672"/>
      <c r="V18" s="672"/>
      <c r="W18" s="672"/>
      <c r="X18" s="673"/>
      <c r="Y18" s="1960"/>
      <c r="Z18" s="1912"/>
      <c r="AA18" s="1913"/>
      <c r="AB18" s="1914"/>
      <c r="AC18" s="1806"/>
      <c r="AD18" s="1807"/>
      <c r="AE18" s="656"/>
      <c r="AF18" s="656"/>
      <c r="AG18" s="656"/>
    </row>
    <row r="19" spans="1:34" ht="23.1" customHeight="1">
      <c r="A19" s="1908"/>
      <c r="B19" s="1909"/>
      <c r="C19" s="1909"/>
      <c r="D19" s="1909"/>
      <c r="E19" s="1910"/>
      <c r="F19" s="666" t="str">
        <f>IF(OR(第三面!J18="指定なし",第三面!O18="指定なし",第三面!T18="指定なし",第三面!Y18="指定なし"),"■","□")</f>
        <v>□</v>
      </c>
      <c r="G19" s="671" t="s">
        <v>3414</v>
      </c>
      <c r="H19" s="672"/>
      <c r="I19" s="672"/>
      <c r="J19" s="672"/>
      <c r="K19" s="672"/>
      <c r="L19" s="672"/>
      <c r="M19" s="672"/>
      <c r="N19" s="672"/>
      <c r="O19" s="672"/>
      <c r="P19" s="672"/>
      <c r="Q19" s="672"/>
      <c r="R19" s="672"/>
      <c r="S19" s="672"/>
      <c r="T19" s="672"/>
      <c r="U19" s="672"/>
      <c r="V19" s="672"/>
      <c r="W19" s="672"/>
      <c r="X19" s="673"/>
      <c r="Y19" s="1961"/>
      <c r="Z19" s="1896"/>
      <c r="AA19" s="1897"/>
      <c r="AB19" s="1899"/>
      <c r="AC19" s="1847"/>
      <c r="AD19" s="1848"/>
      <c r="AE19" s="656"/>
      <c r="AF19" s="656"/>
      <c r="AG19" s="656"/>
    </row>
    <row r="20" spans="1:34" ht="23.1" customHeight="1">
      <c r="A20" s="1952" t="s">
        <v>3415</v>
      </c>
      <c r="B20" s="1953"/>
      <c r="C20" s="1953"/>
      <c r="D20" s="1953"/>
      <c r="E20" s="1954"/>
      <c r="F20" s="674" t="s">
        <v>2565</v>
      </c>
      <c r="G20" s="675">
        <f>第三面!J20</f>
        <v>0</v>
      </c>
      <c r="H20" s="675" t="s">
        <v>3416</v>
      </c>
      <c r="I20" s="675">
        <f>第三面!J22</f>
        <v>0</v>
      </c>
      <c r="J20" s="675" t="s">
        <v>2839</v>
      </c>
      <c r="K20" s="675" t="str">
        <f>IF(第三面!O20="","",第三面!O20)</f>
        <v/>
      </c>
      <c r="L20" s="675" t="s">
        <v>3417</v>
      </c>
      <c r="M20" s="675" t="str">
        <f>IF(第三面!O22="","",第三面!O22)</f>
        <v/>
      </c>
      <c r="N20" s="675" t="s">
        <v>3418</v>
      </c>
      <c r="O20" s="675" t="str">
        <f>IF(第三面!T20="","",第三面!T20)</f>
        <v/>
      </c>
      <c r="P20" s="675" t="s">
        <v>3417</v>
      </c>
      <c r="Q20" s="675" t="str">
        <f>IF(第三面!T22="","",第三面!T22)</f>
        <v/>
      </c>
      <c r="R20" s="675" t="s">
        <v>3418</v>
      </c>
      <c r="S20" s="675" t="str">
        <f>IF(第三面!Y20="","",第三面!Y20)</f>
        <v/>
      </c>
      <c r="T20" s="675" t="s">
        <v>3417</v>
      </c>
      <c r="U20" s="675" t="str">
        <f>IF(第三面!Y22="","",第三面!Y22)</f>
        <v/>
      </c>
      <c r="V20" s="675" t="s">
        <v>3219</v>
      </c>
      <c r="W20" s="676"/>
      <c r="X20" s="677"/>
      <c r="Y20" s="1876"/>
      <c r="Z20" s="1877"/>
      <c r="AA20" s="1878"/>
      <c r="AB20" s="1879"/>
      <c r="AC20" s="1880"/>
      <c r="AD20" s="1881"/>
      <c r="AE20" s="656"/>
      <c r="AF20" s="656"/>
      <c r="AG20" s="656"/>
    </row>
    <row r="21" spans="1:34" ht="23.1" customHeight="1">
      <c r="A21" s="1902" t="s">
        <v>2828</v>
      </c>
      <c r="B21" s="1903"/>
      <c r="C21" s="1903"/>
      <c r="D21" s="1903"/>
      <c r="E21" s="1904"/>
      <c r="F21" s="678" t="str">
        <f>第三面!K9</f>
        <v>□</v>
      </c>
      <c r="G21" s="679" t="s">
        <v>3419</v>
      </c>
      <c r="H21" s="680"/>
      <c r="I21" s="680"/>
      <c r="J21" s="678" t="str">
        <f>第三面!P9</f>
        <v>□</v>
      </c>
      <c r="K21" s="679" t="s">
        <v>3420</v>
      </c>
      <c r="L21" s="680"/>
      <c r="M21" s="680"/>
      <c r="N21" s="680"/>
      <c r="O21" s="678" t="str">
        <f>第三面!V9</f>
        <v>□</v>
      </c>
      <c r="P21" s="679" t="s">
        <v>3414</v>
      </c>
      <c r="Q21" s="680"/>
      <c r="R21" s="680"/>
      <c r="S21" s="680"/>
      <c r="T21" s="680"/>
      <c r="U21" s="680"/>
      <c r="V21" s="680"/>
      <c r="W21" s="680"/>
      <c r="X21" s="681"/>
      <c r="Y21" s="1893"/>
      <c r="Z21" s="1893"/>
      <c r="AA21" s="1894"/>
      <c r="AB21" s="1898"/>
      <c r="AC21" s="1824"/>
      <c r="AD21" s="1825"/>
      <c r="AE21" s="656"/>
      <c r="AF21" s="656"/>
      <c r="AG21" s="656"/>
      <c r="AH21" s="682"/>
    </row>
    <row r="22" spans="1:34" ht="23.1" customHeight="1">
      <c r="A22" s="1908"/>
      <c r="B22" s="1909"/>
      <c r="C22" s="1909"/>
      <c r="D22" s="1909"/>
      <c r="E22" s="1910"/>
      <c r="F22" s="683" t="s">
        <v>2820</v>
      </c>
      <c r="G22" s="658" t="s">
        <v>3421</v>
      </c>
      <c r="H22" s="644"/>
      <c r="I22" s="644"/>
      <c r="J22" s="644"/>
      <c r="K22" s="644"/>
      <c r="L22" s="683" t="s">
        <v>2820</v>
      </c>
      <c r="M22" s="658" t="s">
        <v>3422</v>
      </c>
      <c r="N22" s="644"/>
      <c r="O22" s="644"/>
      <c r="P22" s="644"/>
      <c r="Q22" s="644"/>
      <c r="R22" s="644"/>
      <c r="S22" s="644"/>
      <c r="T22" s="644"/>
      <c r="U22" s="644"/>
      <c r="V22" s="644"/>
      <c r="W22" s="644"/>
      <c r="X22" s="684"/>
      <c r="Y22" s="1896"/>
      <c r="Z22" s="1896"/>
      <c r="AA22" s="1897"/>
      <c r="AB22" s="1899"/>
      <c r="AC22" s="1847"/>
      <c r="AD22" s="1848"/>
      <c r="AE22" s="656"/>
      <c r="AF22" s="656"/>
      <c r="AG22" s="656"/>
    </row>
    <row r="23" spans="1:34" ht="23.1" customHeight="1">
      <c r="A23" s="1902" t="s">
        <v>3423</v>
      </c>
      <c r="B23" s="1903"/>
      <c r="C23" s="1903"/>
      <c r="D23" s="1903"/>
      <c r="E23" s="1904"/>
      <c r="F23" s="685" t="s">
        <v>2820</v>
      </c>
      <c r="G23" s="1957"/>
      <c r="H23" s="1957"/>
      <c r="I23" s="687" t="s">
        <v>3424</v>
      </c>
      <c r="J23" s="688"/>
      <c r="K23" s="679" t="s">
        <v>3425</v>
      </c>
      <c r="L23" s="679"/>
      <c r="M23" s="679"/>
      <c r="N23" s="679"/>
      <c r="O23" s="679"/>
      <c r="P23" s="685" t="s">
        <v>2820</v>
      </c>
      <c r="Q23" s="679" t="s">
        <v>3426</v>
      </c>
      <c r="R23" s="679"/>
      <c r="S23" s="1950"/>
      <c r="T23" s="1950"/>
      <c r="U23" s="1950"/>
      <c r="V23" s="1950"/>
      <c r="W23" s="679" t="s">
        <v>2804</v>
      </c>
      <c r="X23" s="689"/>
      <c r="Y23" s="1893"/>
      <c r="Z23" s="1893"/>
      <c r="AA23" s="1894"/>
      <c r="AB23" s="1898"/>
      <c r="AC23" s="1824"/>
      <c r="AD23" s="1825"/>
      <c r="AE23" s="656"/>
      <c r="AF23" s="656"/>
      <c r="AG23" s="656"/>
    </row>
    <row r="24" spans="1:34" ht="23.1" customHeight="1">
      <c r="A24" s="1908"/>
      <c r="B24" s="1909"/>
      <c r="C24" s="1909"/>
      <c r="D24" s="1909"/>
      <c r="E24" s="1910"/>
      <c r="F24" s="664" t="s">
        <v>2820</v>
      </c>
      <c r="G24" s="648" t="s">
        <v>3427</v>
      </c>
      <c r="H24" s="648"/>
      <c r="I24" s="648"/>
      <c r="J24" s="648"/>
      <c r="K24" s="690"/>
      <c r="L24" s="648" t="s">
        <v>3428</v>
      </c>
      <c r="M24" s="664" t="s">
        <v>2820</v>
      </c>
      <c r="N24" s="648" t="s">
        <v>3429</v>
      </c>
      <c r="O24" s="648"/>
      <c r="P24" s="648"/>
      <c r="Q24" s="648"/>
      <c r="R24" s="690" t="s">
        <v>3241</v>
      </c>
      <c r="S24" s="648" t="s">
        <v>3425</v>
      </c>
      <c r="T24" s="691"/>
      <c r="U24" s="691"/>
      <c r="V24" s="666" t="str">
        <f>IF(OR(F23="■",P23="■",F24="■",M24="■"),"□","■")</f>
        <v>■</v>
      </c>
      <c r="W24" s="691" t="s">
        <v>3430</v>
      </c>
      <c r="X24" s="692"/>
      <c r="Y24" s="1896"/>
      <c r="Z24" s="1896"/>
      <c r="AA24" s="1897"/>
      <c r="AB24" s="1899"/>
      <c r="AC24" s="1847"/>
      <c r="AD24" s="1848"/>
      <c r="AE24" s="656"/>
      <c r="AF24" s="656"/>
      <c r="AG24" s="656"/>
    </row>
    <row r="25" spans="1:34" ht="23.1" customHeight="1">
      <c r="A25" s="1902" t="s">
        <v>3431</v>
      </c>
      <c r="B25" s="1903"/>
      <c r="C25" s="1903"/>
      <c r="D25" s="1903"/>
      <c r="E25" s="1903"/>
      <c r="F25" s="693" t="s">
        <v>2820</v>
      </c>
      <c r="G25" s="679" t="s">
        <v>3432</v>
      </c>
      <c r="H25" s="679"/>
      <c r="I25" s="679"/>
      <c r="J25" s="694">
        <v>5</v>
      </c>
      <c r="K25" s="695" t="s">
        <v>3433</v>
      </c>
      <c r="L25" s="694">
        <v>3</v>
      </c>
      <c r="M25" s="679" t="s">
        <v>3434</v>
      </c>
      <c r="N25" s="679" t="s">
        <v>3435</v>
      </c>
      <c r="O25" s="679"/>
      <c r="P25" s="694">
        <v>4</v>
      </c>
      <c r="Q25" s="679" t="s">
        <v>3436</v>
      </c>
      <c r="R25" s="696"/>
      <c r="S25" s="696"/>
      <c r="T25" s="679"/>
      <c r="U25" s="696"/>
      <c r="V25" s="697" t="str">
        <f>IF(F25="■","□","■")</f>
        <v>■</v>
      </c>
      <c r="W25" s="679" t="s">
        <v>3430</v>
      </c>
      <c r="X25" s="689"/>
      <c r="Y25" s="1893"/>
      <c r="Z25" s="1893"/>
      <c r="AA25" s="1894"/>
      <c r="AB25" s="1898"/>
      <c r="AC25" s="1824"/>
      <c r="AD25" s="1825"/>
      <c r="AE25" s="656"/>
      <c r="AF25" s="656"/>
      <c r="AG25" s="656"/>
    </row>
    <row r="26" spans="1:34" ht="23.1" customHeight="1">
      <c r="A26" s="1908"/>
      <c r="B26" s="1909"/>
      <c r="C26" s="1909"/>
      <c r="D26" s="1909"/>
      <c r="E26" s="1909"/>
      <c r="F26" s="698" t="s">
        <v>2820</v>
      </c>
      <c r="G26" s="648" t="s">
        <v>3437</v>
      </c>
      <c r="H26" s="648"/>
      <c r="I26" s="664" t="s">
        <v>2820</v>
      </c>
      <c r="J26" s="648" t="s">
        <v>3438</v>
      </c>
      <c r="K26" s="648"/>
      <c r="L26" s="648"/>
      <c r="M26" s="648"/>
      <c r="N26" s="1958" t="str">
        <f>IF(I26="■",#REF!,"")</f>
        <v/>
      </c>
      <c r="O26" s="1958"/>
      <c r="P26" s="648" t="s">
        <v>3439</v>
      </c>
      <c r="Q26" s="664" t="s">
        <v>2820</v>
      </c>
      <c r="R26" s="648" t="s">
        <v>3440</v>
      </c>
      <c r="S26" s="648"/>
      <c r="T26" s="648"/>
      <c r="U26" s="648"/>
      <c r="V26" s="1958" t="str">
        <f>IF(Q26="■",#REF!,"")</f>
        <v/>
      </c>
      <c r="W26" s="1958"/>
      <c r="X26" s="699" t="s">
        <v>3439</v>
      </c>
      <c r="Y26" s="1896"/>
      <c r="Z26" s="1896"/>
      <c r="AA26" s="1897"/>
      <c r="AB26" s="1899"/>
      <c r="AC26" s="1847"/>
      <c r="AD26" s="1848"/>
      <c r="AE26" s="656"/>
      <c r="AF26" s="656"/>
      <c r="AG26" s="656"/>
    </row>
    <row r="27" spans="1:34" ht="23.1" customHeight="1">
      <c r="A27" s="1952" t="s">
        <v>3441</v>
      </c>
      <c r="B27" s="1953"/>
      <c r="C27" s="1953"/>
      <c r="D27" s="1953"/>
      <c r="E27" s="1954"/>
      <c r="F27" s="685" t="s">
        <v>2820</v>
      </c>
      <c r="G27" s="679" t="s">
        <v>3442</v>
      </c>
      <c r="H27" s="679"/>
      <c r="I27" s="679"/>
      <c r="J27" s="685" t="s">
        <v>2820</v>
      </c>
      <c r="K27" s="679" t="s">
        <v>3443</v>
      </c>
      <c r="L27" s="679"/>
      <c r="M27" s="679"/>
      <c r="N27" s="685" t="s">
        <v>2820</v>
      </c>
      <c r="O27" s="679" t="s">
        <v>3444</v>
      </c>
      <c r="P27" s="679"/>
      <c r="Q27" s="679"/>
      <c r="R27" s="679"/>
      <c r="S27" s="685" t="s">
        <v>2820</v>
      </c>
      <c r="T27" s="679" t="s">
        <v>3445</v>
      </c>
      <c r="U27" s="679"/>
      <c r="V27" s="697" t="str">
        <f>IF(OR(F27="■",J27="■",N27="■",S27="■"),"□","■")</f>
        <v>■</v>
      </c>
      <c r="W27" s="679" t="s">
        <v>3430</v>
      </c>
      <c r="X27" s="689"/>
      <c r="Y27" s="1877"/>
      <c r="Z27" s="1877"/>
      <c r="AA27" s="1878"/>
      <c r="AB27" s="1879"/>
      <c r="AC27" s="1880"/>
      <c r="AD27" s="1881"/>
      <c r="AE27" s="656"/>
      <c r="AF27" s="656"/>
      <c r="AG27" s="656"/>
    </row>
    <row r="28" spans="1:34" ht="23.1" customHeight="1">
      <c r="A28" s="1902" t="s">
        <v>3446</v>
      </c>
      <c r="B28" s="1903"/>
      <c r="C28" s="1903"/>
      <c r="D28" s="1903"/>
      <c r="E28" s="1904"/>
      <c r="F28" s="685" t="s">
        <v>2820</v>
      </c>
      <c r="G28" s="700" t="s">
        <v>3447</v>
      </c>
      <c r="H28" s="700"/>
      <c r="I28" s="685" t="s">
        <v>2820</v>
      </c>
      <c r="J28" s="700" t="s">
        <v>3448</v>
      </c>
      <c r="K28" s="700"/>
      <c r="L28" s="685" t="s">
        <v>2820</v>
      </c>
      <c r="M28" s="701" t="s">
        <v>3449</v>
      </c>
      <c r="N28" s="700"/>
      <c r="O28" s="1955"/>
      <c r="P28" s="1955"/>
      <c r="Q28" s="1955"/>
      <c r="R28" s="1955"/>
      <c r="S28" s="701" t="s">
        <v>2804</v>
      </c>
      <c r="T28" s="700"/>
      <c r="U28" s="700"/>
      <c r="V28" s="697" t="str">
        <f>IF(OR(F28="■",I28="■",L28="■"),"□","■")</f>
        <v>■</v>
      </c>
      <c r="W28" s="701" t="s">
        <v>3430</v>
      </c>
      <c r="X28" s="702"/>
      <c r="Y28" s="1893"/>
      <c r="Z28" s="1893"/>
      <c r="AA28" s="1894"/>
      <c r="AB28" s="1898"/>
      <c r="AC28" s="1824"/>
      <c r="AD28" s="1825"/>
      <c r="AE28" s="656"/>
      <c r="AF28" s="656"/>
      <c r="AG28" s="656"/>
    </row>
    <row r="29" spans="1:34" ht="23.1" customHeight="1">
      <c r="A29" s="1908"/>
      <c r="B29" s="1909"/>
      <c r="C29" s="1909"/>
      <c r="D29" s="1909"/>
      <c r="E29" s="1910"/>
      <c r="F29" s="1956" t="s">
        <v>3450</v>
      </c>
      <c r="G29" s="1956"/>
      <c r="H29" s="664" t="s">
        <v>2820</v>
      </c>
      <c r="I29" s="704" t="s">
        <v>3451</v>
      </c>
      <c r="J29" s="666" t="str">
        <f>IF(V28="■","□",IF(AND(H29="■"),"□","■"))</f>
        <v>□</v>
      </c>
      <c r="K29" s="703" t="s">
        <v>3430</v>
      </c>
      <c r="L29" s="705"/>
      <c r="M29" s="705"/>
      <c r="N29" s="705"/>
      <c r="O29" s="705"/>
      <c r="P29" s="705"/>
      <c r="Q29" s="705"/>
      <c r="R29" s="705"/>
      <c r="S29" s="705"/>
      <c r="T29" s="705"/>
      <c r="U29" s="705"/>
      <c r="V29" s="705"/>
      <c r="W29" s="705"/>
      <c r="X29" s="706"/>
      <c r="Y29" s="1896"/>
      <c r="Z29" s="1896"/>
      <c r="AA29" s="1897"/>
      <c r="AB29" s="1899"/>
      <c r="AC29" s="1847"/>
      <c r="AD29" s="1848"/>
      <c r="AE29" s="656"/>
      <c r="AF29" s="656"/>
      <c r="AG29" s="656"/>
    </row>
    <row r="30" spans="1:34" ht="23.1" customHeight="1">
      <c r="A30" s="1902" t="s">
        <v>3452</v>
      </c>
      <c r="B30" s="1903"/>
      <c r="C30" s="1903"/>
      <c r="D30" s="1903"/>
      <c r="E30" s="1904"/>
      <c r="F30" s="685" t="s">
        <v>2820</v>
      </c>
      <c r="G30" s="679" t="s">
        <v>3040</v>
      </c>
      <c r="H30" s="707" t="s">
        <v>2803</v>
      </c>
      <c r="I30" s="1950"/>
      <c r="J30" s="1950"/>
      <c r="K30" s="679" t="s">
        <v>3453</v>
      </c>
      <c r="L30" s="679"/>
      <c r="M30" s="679"/>
      <c r="N30" s="679"/>
      <c r="O30" s="679"/>
      <c r="P30" s="679"/>
      <c r="Q30" s="679"/>
      <c r="R30" s="679"/>
      <c r="S30" s="696"/>
      <c r="T30" s="696"/>
      <c r="U30" s="696"/>
      <c r="V30" s="697" t="str">
        <f>IF(F30="■","□","■")</f>
        <v>■</v>
      </c>
      <c r="W30" s="679" t="s">
        <v>2940</v>
      </c>
      <c r="X30" s="689"/>
      <c r="Y30" s="1893"/>
      <c r="Z30" s="1893"/>
      <c r="AA30" s="1894"/>
      <c r="AB30" s="1898"/>
      <c r="AC30" s="1824"/>
      <c r="AD30" s="1825"/>
      <c r="AE30" s="656"/>
      <c r="AF30" s="656"/>
      <c r="AG30" s="656"/>
    </row>
    <row r="31" spans="1:34" ht="23.1" customHeight="1">
      <c r="A31" s="1908"/>
      <c r="B31" s="1909"/>
      <c r="C31" s="1909"/>
      <c r="D31" s="1909"/>
      <c r="E31" s="1910"/>
      <c r="F31" s="1951" t="s">
        <v>3454</v>
      </c>
      <c r="G31" s="1951"/>
      <c r="H31" s="664" t="s">
        <v>2820</v>
      </c>
      <c r="I31" s="648" t="s">
        <v>3455</v>
      </c>
      <c r="J31" s="708"/>
      <c r="K31" s="666" t="str">
        <f>IF(V30="■","□",IF(AND(H31="■"),"□","■"))</f>
        <v>□</v>
      </c>
      <c r="L31" s="648" t="s">
        <v>3456</v>
      </c>
      <c r="M31" s="708"/>
      <c r="N31" s="708"/>
      <c r="O31" s="1951" t="s">
        <v>3457</v>
      </c>
      <c r="P31" s="1951"/>
      <c r="Q31" s="664" t="s">
        <v>2820</v>
      </c>
      <c r="R31" s="648" t="s">
        <v>3040</v>
      </c>
      <c r="S31" s="708"/>
      <c r="T31" s="666" t="str">
        <f>IF(V30="■","□",IF(AND(Q31="■"),"□","■"))</f>
        <v>□</v>
      </c>
      <c r="U31" s="648" t="s">
        <v>3041</v>
      </c>
      <c r="V31" s="648"/>
      <c r="W31" s="648"/>
      <c r="X31" s="692"/>
      <c r="Y31" s="1896"/>
      <c r="Z31" s="1896"/>
      <c r="AA31" s="1897"/>
      <c r="AB31" s="1899"/>
      <c r="AC31" s="1847"/>
      <c r="AD31" s="1848"/>
      <c r="AE31" s="656"/>
      <c r="AF31" s="656"/>
      <c r="AG31" s="656"/>
    </row>
    <row r="32" spans="1:34" ht="23.1" customHeight="1">
      <c r="A32" s="1902" t="s">
        <v>3458</v>
      </c>
      <c r="B32" s="1903"/>
      <c r="C32" s="1903"/>
      <c r="D32" s="1903"/>
      <c r="E32" s="1904"/>
      <c r="F32" s="679" t="s">
        <v>3459</v>
      </c>
      <c r="G32" s="709"/>
      <c r="H32" s="709"/>
      <c r="I32" s="709"/>
      <c r="J32" s="685" t="s">
        <v>2820</v>
      </c>
      <c r="K32" s="679" t="s">
        <v>3460</v>
      </c>
      <c r="L32" s="688"/>
      <c r="M32" s="679" t="s">
        <v>3461</v>
      </c>
      <c r="N32" s="709"/>
      <c r="O32" s="696"/>
      <c r="P32" s="696"/>
      <c r="Q32" s="644"/>
      <c r="R32" s="644"/>
      <c r="S32" s="709"/>
      <c r="T32" s="709"/>
      <c r="U32" s="709"/>
      <c r="V32" s="697" t="str">
        <f>IF(J32="■","□","■")</f>
        <v>■</v>
      </c>
      <c r="W32" s="679" t="s">
        <v>3430</v>
      </c>
      <c r="X32" s="710"/>
      <c r="Y32" s="1893"/>
      <c r="Z32" s="1893"/>
      <c r="AA32" s="1894"/>
      <c r="AB32" s="1898"/>
      <c r="AC32" s="1824"/>
      <c r="AD32" s="1825"/>
      <c r="AE32" s="656"/>
      <c r="AF32" s="656"/>
      <c r="AG32" s="656"/>
    </row>
    <row r="33" spans="1:33" ht="23.1" customHeight="1">
      <c r="A33" s="1908"/>
      <c r="B33" s="1909"/>
      <c r="C33" s="1909"/>
      <c r="D33" s="1909"/>
      <c r="E33" s="1910"/>
      <c r="F33" s="1915" t="s">
        <v>3462</v>
      </c>
      <c r="G33" s="1915"/>
      <c r="H33" s="1915"/>
      <c r="I33" s="683" t="s">
        <v>2820</v>
      </c>
      <c r="J33" s="658" t="s">
        <v>3463</v>
      </c>
      <c r="K33" s="658"/>
      <c r="L33" s="711"/>
      <c r="M33" s="658" t="s">
        <v>3464</v>
      </c>
      <c r="N33" s="658"/>
      <c r="O33" s="658"/>
      <c r="P33" s="712"/>
      <c r="Q33" s="658" t="s">
        <v>3465</v>
      </c>
      <c r="R33" s="658"/>
      <c r="S33" s="658"/>
      <c r="T33" s="644"/>
      <c r="U33" s="644"/>
      <c r="V33" s="713" t="str">
        <f>IF(I33="■","□","■")</f>
        <v>■</v>
      </c>
      <c r="W33" s="658" t="s">
        <v>3430</v>
      </c>
      <c r="X33" s="714"/>
      <c r="Y33" s="1896"/>
      <c r="Z33" s="1896"/>
      <c r="AA33" s="1897"/>
      <c r="AB33" s="1899"/>
      <c r="AC33" s="1847"/>
      <c r="AD33" s="1848"/>
      <c r="AE33" s="656"/>
      <c r="AF33" s="656"/>
      <c r="AG33" s="656"/>
    </row>
    <row r="34" spans="1:33" ht="23.1" customHeight="1">
      <c r="A34" s="1902" t="s">
        <v>3466</v>
      </c>
      <c r="B34" s="1903"/>
      <c r="C34" s="1903"/>
      <c r="D34" s="1903"/>
      <c r="E34" s="1904"/>
      <c r="F34" s="685" t="s">
        <v>2820</v>
      </c>
      <c r="G34" s="679" t="s">
        <v>3467</v>
      </c>
      <c r="H34" s="679"/>
      <c r="I34" s="679"/>
      <c r="J34" s="686"/>
      <c r="K34" s="695" t="s">
        <v>3468</v>
      </c>
      <c r="L34" s="679"/>
      <c r="M34" s="679"/>
      <c r="N34" s="687" t="s">
        <v>3469</v>
      </c>
      <c r="O34" s="696"/>
      <c r="P34" s="1948"/>
      <c r="Q34" s="1948"/>
      <c r="R34" s="679" t="s">
        <v>2834</v>
      </c>
      <c r="S34" s="695" t="s">
        <v>3470</v>
      </c>
      <c r="T34" s="1948"/>
      <c r="U34" s="1948"/>
      <c r="V34" s="679" t="s">
        <v>3439</v>
      </c>
      <c r="W34" s="679"/>
      <c r="X34" s="689"/>
      <c r="Y34" s="1893"/>
      <c r="Z34" s="1893"/>
      <c r="AA34" s="1894"/>
      <c r="AB34" s="1898"/>
      <c r="AC34" s="1824"/>
      <c r="AD34" s="1825"/>
      <c r="AE34" s="656"/>
      <c r="AF34" s="656"/>
      <c r="AG34" s="656"/>
    </row>
    <row r="35" spans="1:33" ht="23.1" customHeight="1">
      <c r="A35" s="1905"/>
      <c r="B35" s="1906"/>
      <c r="C35" s="1906"/>
      <c r="D35" s="1906"/>
      <c r="E35" s="1907"/>
      <c r="F35" s="683" t="s">
        <v>2820</v>
      </c>
      <c r="G35" s="611" t="s">
        <v>3467</v>
      </c>
      <c r="H35" s="611"/>
      <c r="I35" s="611"/>
      <c r="J35" s="715"/>
      <c r="K35" s="645" t="s">
        <v>3468</v>
      </c>
      <c r="L35" s="611"/>
      <c r="M35" s="611"/>
      <c r="N35" s="658" t="s">
        <v>3469</v>
      </c>
      <c r="O35" s="644"/>
      <c r="P35" s="1943"/>
      <c r="Q35" s="1943"/>
      <c r="R35" s="611" t="s">
        <v>2834</v>
      </c>
      <c r="S35" s="645" t="s">
        <v>3470</v>
      </c>
      <c r="T35" s="1943"/>
      <c r="U35" s="1943"/>
      <c r="V35" s="611" t="s">
        <v>3439</v>
      </c>
      <c r="W35" s="611"/>
      <c r="X35" s="716"/>
      <c r="Y35" s="1912"/>
      <c r="Z35" s="1912"/>
      <c r="AA35" s="1913"/>
      <c r="AB35" s="1914"/>
      <c r="AC35" s="1806"/>
      <c r="AD35" s="1807"/>
      <c r="AE35" s="656"/>
      <c r="AF35" s="656"/>
      <c r="AG35" s="656"/>
    </row>
    <row r="36" spans="1:33" ht="23.1" customHeight="1">
      <c r="A36" s="1905"/>
      <c r="B36" s="1906"/>
      <c r="C36" s="1906"/>
      <c r="D36" s="1906"/>
      <c r="E36" s="1907"/>
      <c r="F36" s="683" t="s">
        <v>2820</v>
      </c>
      <c r="G36" s="611" t="s">
        <v>3467</v>
      </c>
      <c r="H36" s="611"/>
      <c r="I36" s="611"/>
      <c r="J36" s="715"/>
      <c r="K36" s="645" t="s">
        <v>3468</v>
      </c>
      <c r="L36" s="611"/>
      <c r="M36" s="611"/>
      <c r="N36" s="658" t="s">
        <v>3469</v>
      </c>
      <c r="O36" s="644"/>
      <c r="P36" s="1943"/>
      <c r="Q36" s="1943"/>
      <c r="R36" s="611" t="s">
        <v>2834</v>
      </c>
      <c r="S36" s="645" t="s">
        <v>3470</v>
      </c>
      <c r="T36" s="1943"/>
      <c r="U36" s="1943"/>
      <c r="V36" s="611" t="s">
        <v>3439</v>
      </c>
      <c r="W36" s="611"/>
      <c r="X36" s="716"/>
      <c r="Y36" s="1912"/>
      <c r="Z36" s="1912"/>
      <c r="AA36" s="1913"/>
      <c r="AB36" s="1914"/>
      <c r="AC36" s="1806"/>
      <c r="AD36" s="1807"/>
      <c r="AE36" s="656"/>
      <c r="AF36" s="656"/>
      <c r="AG36" s="656"/>
    </row>
    <row r="37" spans="1:33" ht="23.1" customHeight="1">
      <c r="A37" s="1905"/>
      <c r="B37" s="1906"/>
      <c r="C37" s="1906"/>
      <c r="D37" s="1906"/>
      <c r="E37" s="1907"/>
      <c r="F37" s="683" t="s">
        <v>2820</v>
      </c>
      <c r="G37" s="658" t="s">
        <v>3471</v>
      </c>
      <c r="H37" s="658"/>
      <c r="I37" s="658"/>
      <c r="J37" s="658"/>
      <c r="K37" s="658"/>
      <c r="L37" s="658"/>
      <c r="M37" s="658"/>
      <c r="N37" s="658" t="s">
        <v>3469</v>
      </c>
      <c r="O37" s="644"/>
      <c r="P37" s="1943"/>
      <c r="Q37" s="1943"/>
      <c r="R37" s="611" t="s">
        <v>2834</v>
      </c>
      <c r="S37" s="645" t="s">
        <v>3470</v>
      </c>
      <c r="T37" s="1943"/>
      <c r="U37" s="1943"/>
      <c r="V37" s="611" t="s">
        <v>3439</v>
      </c>
      <c r="W37" s="658"/>
      <c r="X37" s="714"/>
      <c r="Y37" s="1912"/>
      <c r="Z37" s="1912"/>
      <c r="AA37" s="1913"/>
      <c r="AB37" s="1914"/>
      <c r="AC37" s="1806"/>
      <c r="AD37" s="1807"/>
      <c r="AE37" s="656"/>
      <c r="AF37" s="656"/>
      <c r="AG37" s="656"/>
    </row>
    <row r="38" spans="1:33" ht="23.1" customHeight="1">
      <c r="A38" s="1905"/>
      <c r="B38" s="1906"/>
      <c r="C38" s="1906"/>
      <c r="D38" s="1906"/>
      <c r="E38" s="1907"/>
      <c r="F38" s="1942" t="s">
        <v>3472</v>
      </c>
      <c r="G38" s="1942"/>
      <c r="H38" s="1944"/>
      <c r="I38" s="1944"/>
      <c r="J38" s="645" t="s">
        <v>5</v>
      </c>
      <c r="K38" s="712"/>
      <c r="L38" s="645" t="s">
        <v>2710</v>
      </c>
      <c r="M38" s="712"/>
      <c r="N38" s="645" t="s">
        <v>3</v>
      </c>
      <c r="O38" s="658"/>
      <c r="P38" s="645" t="s">
        <v>16</v>
      </c>
      <c r="Q38" s="1944"/>
      <c r="R38" s="1944"/>
      <c r="S38" s="1944"/>
      <c r="T38" s="1944"/>
      <c r="U38" s="1944"/>
      <c r="V38" s="1944"/>
      <c r="W38" s="658" t="s">
        <v>3473</v>
      </c>
      <c r="X38" s="714"/>
      <c r="Y38" s="1912"/>
      <c r="Z38" s="1912"/>
      <c r="AA38" s="1913"/>
      <c r="AB38" s="1914"/>
      <c r="AC38" s="1806"/>
      <c r="AD38" s="1807"/>
      <c r="AE38" s="656"/>
      <c r="AF38" s="656"/>
      <c r="AG38" s="656"/>
    </row>
    <row r="39" spans="1:33" ht="23.1" customHeight="1">
      <c r="A39" s="1905"/>
      <c r="B39" s="1906"/>
      <c r="C39" s="1906"/>
      <c r="D39" s="1906"/>
      <c r="E39" s="1907"/>
      <c r="F39" s="683" t="s">
        <v>2820</v>
      </c>
      <c r="G39" s="658" t="s">
        <v>3474</v>
      </c>
      <c r="H39" s="658"/>
      <c r="I39" s="658"/>
      <c r="J39" s="1941"/>
      <c r="K39" s="1941"/>
      <c r="L39" s="1942" t="s">
        <v>3469</v>
      </c>
      <c r="M39" s="1942"/>
      <c r="N39" s="1943"/>
      <c r="O39" s="1943"/>
      <c r="P39" s="658" t="s">
        <v>3439</v>
      </c>
      <c r="Q39" s="1942" t="s">
        <v>3475</v>
      </c>
      <c r="R39" s="1942"/>
      <c r="S39" s="1942"/>
      <c r="T39" s="1943"/>
      <c r="U39" s="1943"/>
      <c r="V39" s="658" t="s">
        <v>3439</v>
      </c>
      <c r="W39" s="658"/>
      <c r="X39" s="714"/>
      <c r="Y39" s="1912"/>
      <c r="Z39" s="1912"/>
      <c r="AA39" s="1913"/>
      <c r="AB39" s="1914"/>
      <c r="AC39" s="1806"/>
      <c r="AD39" s="1807"/>
      <c r="AE39" s="656"/>
      <c r="AF39" s="656"/>
      <c r="AG39" s="656"/>
    </row>
    <row r="40" spans="1:33" ht="23.1" customHeight="1">
      <c r="A40" s="1905"/>
      <c r="B40" s="1906"/>
      <c r="C40" s="1906"/>
      <c r="D40" s="1906"/>
      <c r="E40" s="1907"/>
      <c r="F40" s="1942" t="s">
        <v>3476</v>
      </c>
      <c r="G40" s="1942"/>
      <c r="H40" s="1942"/>
      <c r="I40" s="1942"/>
      <c r="J40" s="683" t="s">
        <v>2820</v>
      </c>
      <c r="K40" s="658" t="s">
        <v>3477</v>
      </c>
      <c r="L40" s="1944"/>
      <c r="M40" s="1944"/>
      <c r="N40" s="658" t="s">
        <v>5</v>
      </c>
      <c r="O40" s="712"/>
      <c r="P40" s="658" t="s">
        <v>2710</v>
      </c>
      <c r="Q40" s="712"/>
      <c r="R40" s="658" t="s">
        <v>3</v>
      </c>
      <c r="S40" s="658" t="s">
        <v>16</v>
      </c>
      <c r="T40" s="1944"/>
      <c r="U40" s="1944"/>
      <c r="V40" s="1944"/>
      <c r="W40" s="1944"/>
      <c r="X40" s="714" t="s">
        <v>3473</v>
      </c>
      <c r="Y40" s="1912"/>
      <c r="Z40" s="1912"/>
      <c r="AA40" s="1913"/>
      <c r="AB40" s="1914"/>
      <c r="AC40" s="1806"/>
      <c r="AD40" s="1807"/>
      <c r="AE40" s="656"/>
      <c r="AF40" s="656"/>
      <c r="AG40" s="656"/>
    </row>
    <row r="41" spans="1:33" ht="23.1" customHeight="1">
      <c r="A41" s="1945"/>
      <c r="B41" s="1946"/>
      <c r="C41" s="1946"/>
      <c r="D41" s="1946"/>
      <c r="E41" s="1947"/>
      <c r="F41" s="664" t="s">
        <v>2820</v>
      </c>
      <c r="G41" s="648" t="s">
        <v>3478</v>
      </c>
      <c r="H41" s="648"/>
      <c r="I41" s="648"/>
      <c r="J41" s="648"/>
      <c r="K41" s="717" t="s">
        <v>3479</v>
      </c>
      <c r="L41" s="1949"/>
      <c r="M41" s="1949"/>
      <c r="N41" s="648" t="s">
        <v>5</v>
      </c>
      <c r="O41" s="651"/>
      <c r="P41" s="648" t="s">
        <v>2710</v>
      </c>
      <c r="Q41" s="651"/>
      <c r="R41" s="648" t="s">
        <v>3</v>
      </c>
      <c r="S41" s="648" t="s">
        <v>16</v>
      </c>
      <c r="T41" s="1949"/>
      <c r="U41" s="1949"/>
      <c r="V41" s="1949"/>
      <c r="W41" s="1949"/>
      <c r="X41" s="692" t="s">
        <v>3473</v>
      </c>
      <c r="Y41" s="1912"/>
      <c r="Z41" s="1912"/>
      <c r="AA41" s="1913"/>
      <c r="AB41" s="1914"/>
      <c r="AC41" s="1806"/>
      <c r="AD41" s="1807"/>
      <c r="AE41" s="656"/>
      <c r="AF41" s="656"/>
      <c r="AG41" s="656"/>
    </row>
    <row r="42" spans="1:33" ht="23.1" customHeight="1">
      <c r="A42" s="1929" t="s">
        <v>3480</v>
      </c>
      <c r="B42" s="1930"/>
      <c r="C42" s="1930"/>
      <c r="D42" s="1930"/>
      <c r="E42" s="1931"/>
      <c r="F42" s="1932"/>
      <c r="G42" s="1932"/>
      <c r="H42" s="1932"/>
      <c r="I42" s="1932"/>
      <c r="J42" s="1932"/>
      <c r="K42" s="1932"/>
      <c r="L42" s="1932"/>
      <c r="M42" s="1932"/>
      <c r="N42" s="1932"/>
      <c r="O42" s="1932"/>
      <c r="P42" s="1932"/>
      <c r="Q42" s="1932"/>
      <c r="R42" s="1932"/>
      <c r="S42" s="1932"/>
      <c r="T42" s="1932"/>
      <c r="U42" s="1932"/>
      <c r="V42" s="1932"/>
      <c r="W42" s="1932"/>
      <c r="X42" s="1933"/>
      <c r="Y42" s="1936"/>
      <c r="Z42" s="1936"/>
      <c r="AA42" s="1937"/>
      <c r="AB42" s="1938"/>
      <c r="AC42" s="1939"/>
      <c r="AD42" s="1940"/>
      <c r="AE42" s="656"/>
      <c r="AF42" s="656"/>
      <c r="AG42" s="656"/>
    </row>
    <row r="43" spans="1:33" ht="23.1" customHeight="1">
      <c r="A43" s="1832"/>
      <c r="B43" s="1833"/>
      <c r="C43" s="1833"/>
      <c r="D43" s="1833"/>
      <c r="E43" s="1834"/>
      <c r="F43" s="1932"/>
      <c r="G43" s="1932"/>
      <c r="H43" s="1932"/>
      <c r="I43" s="1932"/>
      <c r="J43" s="1932"/>
      <c r="K43" s="1932"/>
      <c r="L43" s="1932"/>
      <c r="M43" s="1932"/>
      <c r="N43" s="1932"/>
      <c r="O43" s="1932"/>
      <c r="P43" s="1932"/>
      <c r="Q43" s="1932"/>
      <c r="R43" s="1932"/>
      <c r="S43" s="1932"/>
      <c r="T43" s="1932"/>
      <c r="U43" s="1932"/>
      <c r="V43" s="1932"/>
      <c r="W43" s="1932"/>
      <c r="X43" s="1933"/>
      <c r="Y43" s="1803"/>
      <c r="Z43" s="1803"/>
      <c r="AA43" s="1804"/>
      <c r="AB43" s="1805"/>
      <c r="AC43" s="1806"/>
      <c r="AD43" s="1807"/>
      <c r="AE43" s="656"/>
      <c r="AF43" s="656"/>
      <c r="AG43" s="656"/>
    </row>
    <row r="44" spans="1:33" ht="23.1" customHeight="1" thickBot="1">
      <c r="A44" s="1835"/>
      <c r="B44" s="1836"/>
      <c r="C44" s="1836"/>
      <c r="D44" s="1836"/>
      <c r="E44" s="1837"/>
      <c r="F44" s="1934"/>
      <c r="G44" s="1934"/>
      <c r="H44" s="1934"/>
      <c r="I44" s="1934"/>
      <c r="J44" s="1934"/>
      <c r="K44" s="1934"/>
      <c r="L44" s="1934"/>
      <c r="M44" s="1934"/>
      <c r="N44" s="1934"/>
      <c r="O44" s="1934"/>
      <c r="P44" s="1934"/>
      <c r="Q44" s="1934"/>
      <c r="R44" s="1934"/>
      <c r="S44" s="1934"/>
      <c r="T44" s="1934"/>
      <c r="U44" s="1934"/>
      <c r="V44" s="1934"/>
      <c r="W44" s="1934"/>
      <c r="X44" s="1935"/>
      <c r="Y44" s="1815"/>
      <c r="Z44" s="1815"/>
      <c r="AA44" s="1816"/>
      <c r="AB44" s="1808"/>
      <c r="AC44" s="1809"/>
      <c r="AD44" s="1810"/>
      <c r="AE44" s="656"/>
      <c r="AF44" s="656"/>
      <c r="AG44" s="656"/>
    </row>
    <row r="45" spans="1:33" ht="23.1" customHeight="1">
      <c r="A45" s="718" t="s">
        <v>3481</v>
      </c>
      <c r="B45" s="719"/>
      <c r="C45" s="719"/>
      <c r="D45" s="719"/>
      <c r="E45" s="720"/>
      <c r="F45" s="712" t="s">
        <v>3482</v>
      </c>
      <c r="G45" s="712"/>
      <c r="H45" s="712"/>
      <c r="I45" s="712"/>
      <c r="J45" s="712"/>
      <c r="K45" s="712"/>
      <c r="L45" s="712"/>
      <c r="M45" s="712"/>
      <c r="N45" s="712"/>
      <c r="O45" s="712"/>
      <c r="P45" s="712"/>
      <c r="Q45" s="712"/>
      <c r="R45" s="712"/>
      <c r="S45" s="712"/>
      <c r="T45" s="712"/>
      <c r="U45" s="712"/>
      <c r="V45" s="712"/>
      <c r="W45" s="712"/>
      <c r="X45" s="712"/>
    </row>
    <row r="46" spans="1:33" ht="23.1" customHeight="1">
      <c r="A46" s="721"/>
      <c r="B46" s="721"/>
      <c r="C46" s="721"/>
      <c r="D46" s="721"/>
      <c r="E46" s="720"/>
      <c r="F46" s="712" t="s">
        <v>3483</v>
      </c>
      <c r="G46" s="712"/>
      <c r="H46" s="712"/>
      <c r="I46" s="712"/>
      <c r="J46" s="712"/>
      <c r="K46" s="712"/>
      <c r="L46" s="712"/>
      <c r="M46" s="712"/>
      <c r="N46" s="712"/>
      <c r="O46" s="712"/>
      <c r="P46" s="712"/>
      <c r="Q46" s="712"/>
      <c r="R46" s="712"/>
      <c r="S46" s="712"/>
      <c r="T46" s="712"/>
      <c r="U46" s="712"/>
      <c r="V46" s="712"/>
      <c r="W46" s="712"/>
      <c r="X46" s="712"/>
    </row>
    <row r="47" spans="1:33" ht="23.1" customHeight="1">
      <c r="A47" s="721"/>
      <c r="B47" s="721"/>
      <c r="C47" s="721"/>
      <c r="D47" s="721"/>
      <c r="E47" s="720"/>
      <c r="F47" s="712" t="s">
        <v>3484</v>
      </c>
      <c r="G47" s="712"/>
      <c r="H47" s="712"/>
      <c r="I47" s="712"/>
      <c r="J47" s="712"/>
      <c r="K47" s="712"/>
      <c r="L47" s="712"/>
      <c r="M47" s="712"/>
      <c r="N47" s="712"/>
      <c r="O47" s="712"/>
      <c r="P47" s="712"/>
      <c r="Q47" s="712"/>
      <c r="R47" s="712"/>
      <c r="S47" s="712"/>
      <c r="T47" s="712"/>
      <c r="U47" s="712"/>
      <c r="V47" s="712"/>
      <c r="W47" s="712"/>
      <c r="X47" s="712"/>
    </row>
    <row r="48" spans="1:33" ht="23.1" customHeight="1" thickBot="1">
      <c r="A48" s="722"/>
      <c r="B48" s="722"/>
      <c r="C48" s="722"/>
      <c r="D48" s="722"/>
      <c r="E48" s="644"/>
      <c r="F48" s="658"/>
      <c r="G48" s="658"/>
      <c r="H48" s="658"/>
      <c r="I48" s="658"/>
      <c r="J48" s="658"/>
      <c r="K48" s="658"/>
      <c r="L48" s="658"/>
      <c r="M48" s="658"/>
      <c r="N48" s="658"/>
      <c r="O48" s="658"/>
      <c r="P48" s="658"/>
      <c r="Q48" s="658"/>
      <c r="R48" s="658"/>
      <c r="S48" s="658"/>
      <c r="T48" s="658"/>
      <c r="U48" s="658"/>
      <c r="V48" s="658"/>
      <c r="W48" s="658"/>
      <c r="X48" s="658"/>
      <c r="Y48" s="644"/>
      <c r="Z48" s="644"/>
      <c r="AA48" s="644"/>
      <c r="AB48" s="1915" t="s">
        <v>3485</v>
      </c>
      <c r="AC48" s="1915"/>
      <c r="AD48" s="1915"/>
    </row>
    <row r="49" spans="1:33" ht="21" customHeight="1" thickBot="1">
      <c r="A49" s="1916" t="s">
        <v>3390</v>
      </c>
      <c r="B49" s="1917"/>
      <c r="C49" s="1917"/>
      <c r="D49" s="1917"/>
      <c r="E49" s="1918"/>
      <c r="F49" s="1919" t="s">
        <v>3391</v>
      </c>
      <c r="G49" s="1919"/>
      <c r="H49" s="1919"/>
      <c r="I49" s="1919"/>
      <c r="J49" s="1919"/>
      <c r="K49" s="1919"/>
      <c r="L49" s="1919"/>
      <c r="M49" s="1919"/>
      <c r="N49" s="1919"/>
      <c r="O49" s="1919"/>
      <c r="P49" s="1919"/>
      <c r="Q49" s="1919"/>
      <c r="R49" s="1919"/>
      <c r="S49" s="1919"/>
      <c r="T49" s="1919"/>
      <c r="U49" s="1919"/>
      <c r="V49" s="1919"/>
      <c r="W49" s="1919"/>
      <c r="X49" s="1920"/>
      <c r="Y49" s="1921" t="s">
        <v>3392</v>
      </c>
      <c r="Z49" s="1922"/>
      <c r="AA49" s="1923"/>
      <c r="AB49" s="1924" t="s">
        <v>3393</v>
      </c>
      <c r="AC49" s="1870"/>
      <c r="AD49" s="1871"/>
      <c r="AE49" s="652"/>
      <c r="AF49" s="652"/>
      <c r="AG49" s="652"/>
    </row>
    <row r="50" spans="1:33" ht="21" customHeight="1" thickTop="1">
      <c r="A50" s="1925" t="s">
        <v>3486</v>
      </c>
      <c r="B50" s="1926"/>
      <c r="C50" s="1926"/>
      <c r="D50" s="1926"/>
      <c r="E50" s="1927"/>
      <c r="F50" s="723" t="s">
        <v>3487</v>
      </c>
      <c r="G50" s="724" t="s">
        <v>3488</v>
      </c>
      <c r="H50" s="724"/>
      <c r="I50" s="1928"/>
      <c r="J50" s="1928"/>
      <c r="K50" s="1928"/>
      <c r="L50" s="1928"/>
      <c r="M50" s="1928"/>
      <c r="N50" s="1928"/>
      <c r="O50" s="1928"/>
      <c r="P50" s="1928"/>
      <c r="Q50" s="1928"/>
      <c r="R50" s="725" t="s">
        <v>2804</v>
      </c>
      <c r="S50" s="726" t="str">
        <f>IF(F50="■","□","■")</f>
        <v>■</v>
      </c>
      <c r="T50" s="727" t="s">
        <v>3430</v>
      </c>
      <c r="U50" s="724"/>
      <c r="V50" s="724"/>
      <c r="W50" s="724"/>
      <c r="X50" s="728"/>
      <c r="Y50" s="1895"/>
      <c r="Z50" s="1896"/>
      <c r="AA50" s="1897"/>
      <c r="AB50" s="1899"/>
      <c r="AC50" s="1847"/>
      <c r="AD50" s="1848"/>
      <c r="AE50" s="656"/>
      <c r="AF50" s="656"/>
      <c r="AG50" s="656"/>
    </row>
    <row r="51" spans="1:33" ht="21" customHeight="1">
      <c r="A51" s="1872" t="s">
        <v>3489</v>
      </c>
      <c r="B51" s="1873"/>
      <c r="C51" s="1873"/>
      <c r="D51" s="1873"/>
      <c r="E51" s="1874"/>
      <c r="F51" s="664" t="s">
        <v>2820</v>
      </c>
      <c r="G51" s="729" t="s">
        <v>3490</v>
      </c>
      <c r="H51" s="729"/>
      <c r="I51" s="729"/>
      <c r="J51" s="1901"/>
      <c r="K51" s="1901"/>
      <c r="L51" s="1901"/>
      <c r="M51" s="1901"/>
      <c r="N51" s="1901"/>
      <c r="O51" s="1901"/>
      <c r="P51" s="1901"/>
      <c r="Q51" s="1901"/>
      <c r="R51" s="703" t="s">
        <v>2804</v>
      </c>
      <c r="S51" s="666" t="str">
        <f>IF(F51="■","□","■")</f>
        <v>■</v>
      </c>
      <c r="T51" s="730" t="s">
        <v>3491</v>
      </c>
      <c r="U51" s="729"/>
      <c r="V51" s="729"/>
      <c r="W51" s="729"/>
      <c r="X51" s="731"/>
      <c r="Y51" s="1884"/>
      <c r="Z51" s="1877"/>
      <c r="AA51" s="1878"/>
      <c r="AB51" s="1879"/>
      <c r="AC51" s="1880"/>
      <c r="AD51" s="1881"/>
      <c r="AE51" s="656"/>
      <c r="AF51" s="656"/>
      <c r="AG51" s="656"/>
    </row>
    <row r="52" spans="1:33" ht="21" customHeight="1">
      <c r="A52" s="1902" t="s">
        <v>3492</v>
      </c>
      <c r="B52" s="1903"/>
      <c r="C52" s="1903"/>
      <c r="D52" s="1903"/>
      <c r="E52" s="1904"/>
      <c r="F52" s="732" t="s">
        <v>3493</v>
      </c>
      <c r="G52" s="700"/>
      <c r="H52" s="700"/>
      <c r="I52" s="700"/>
      <c r="J52" s="700"/>
      <c r="K52" s="685" t="s">
        <v>2820</v>
      </c>
      <c r="L52" s="700" t="s">
        <v>3494</v>
      </c>
      <c r="M52" s="700"/>
      <c r="N52" s="700"/>
      <c r="O52" s="685" t="s">
        <v>2820</v>
      </c>
      <c r="P52" s="733" t="s">
        <v>3495</v>
      </c>
      <c r="Q52" s="700"/>
      <c r="R52" s="700"/>
      <c r="S52" s="697" t="str">
        <f>IF(OR(K52="■",O52="■"),"□","■")</f>
        <v>■</v>
      </c>
      <c r="T52" s="734" t="s">
        <v>3414</v>
      </c>
      <c r="U52" s="700"/>
      <c r="V52" s="700"/>
      <c r="W52" s="700"/>
      <c r="X52" s="702"/>
      <c r="Y52" s="1892"/>
      <c r="Z52" s="1893"/>
      <c r="AA52" s="1894"/>
      <c r="AB52" s="1898"/>
      <c r="AC52" s="1824"/>
      <c r="AD52" s="1825"/>
      <c r="AE52" s="656"/>
      <c r="AF52" s="656"/>
      <c r="AG52" s="656"/>
    </row>
    <row r="53" spans="1:33" ht="21" customHeight="1">
      <c r="A53" s="1905"/>
      <c r="B53" s="1906"/>
      <c r="C53" s="1906"/>
      <c r="D53" s="1906"/>
      <c r="E53" s="1907"/>
      <c r="F53" s="735" t="s">
        <v>3496</v>
      </c>
      <c r="G53" s="735"/>
      <c r="H53" s="735"/>
      <c r="I53" s="735"/>
      <c r="J53" s="735"/>
      <c r="K53" s="683" t="s">
        <v>2820</v>
      </c>
      <c r="L53" s="735" t="s">
        <v>3494</v>
      </c>
      <c r="M53" s="735"/>
      <c r="N53" s="735"/>
      <c r="O53" s="683" t="s">
        <v>2820</v>
      </c>
      <c r="P53" s="735" t="s">
        <v>3497</v>
      </c>
      <c r="Q53" s="735"/>
      <c r="R53" s="735"/>
      <c r="S53" s="713" t="str">
        <f>IF(OR(K53="■",O53="■"),"□","■")</f>
        <v>■</v>
      </c>
      <c r="T53" s="736" t="s">
        <v>3414</v>
      </c>
      <c r="U53" s="735"/>
      <c r="V53" s="735"/>
      <c r="W53" s="735"/>
      <c r="X53" s="737"/>
      <c r="Y53" s="1911"/>
      <c r="Z53" s="1912"/>
      <c r="AA53" s="1913"/>
      <c r="AB53" s="1914"/>
      <c r="AC53" s="1806"/>
      <c r="AD53" s="1807"/>
      <c r="AE53" s="656"/>
      <c r="AF53" s="656"/>
      <c r="AG53" s="656"/>
    </row>
    <row r="54" spans="1:33" ht="21" customHeight="1">
      <c r="A54" s="1908"/>
      <c r="B54" s="1909"/>
      <c r="C54" s="1909"/>
      <c r="D54" s="1909"/>
      <c r="E54" s="1910"/>
      <c r="F54" s="735" t="s">
        <v>3498</v>
      </c>
      <c r="G54" s="735"/>
      <c r="H54" s="735"/>
      <c r="I54" s="735"/>
      <c r="J54" s="735"/>
      <c r="K54" s="683" t="s">
        <v>2820</v>
      </c>
      <c r="L54" s="738" t="s">
        <v>3499</v>
      </c>
      <c r="M54" s="735"/>
      <c r="N54" s="735"/>
      <c r="O54" s="683" t="s">
        <v>2820</v>
      </c>
      <c r="P54" s="735" t="s">
        <v>3500</v>
      </c>
      <c r="Q54" s="735"/>
      <c r="R54" s="735"/>
      <c r="S54" s="713" t="str">
        <f>IF(OR(K54="■",O54="■"),"□","■")</f>
        <v>■</v>
      </c>
      <c r="T54" s="735" t="s">
        <v>3501</v>
      </c>
      <c r="U54" s="735"/>
      <c r="V54" s="735"/>
      <c r="W54" s="735"/>
      <c r="X54" s="737"/>
      <c r="Y54" s="1895"/>
      <c r="Z54" s="1896"/>
      <c r="AA54" s="1897"/>
      <c r="AB54" s="1899"/>
      <c r="AC54" s="1847"/>
      <c r="AD54" s="1848"/>
      <c r="AE54" s="656"/>
      <c r="AF54" s="656"/>
      <c r="AG54" s="656"/>
    </row>
    <row r="55" spans="1:33" ht="21" customHeight="1">
      <c r="A55" s="1886" t="s">
        <v>3502</v>
      </c>
      <c r="B55" s="1887"/>
      <c r="C55" s="1887"/>
      <c r="D55" s="1887"/>
      <c r="E55" s="1888"/>
      <c r="F55" s="732" t="s">
        <v>3503</v>
      </c>
      <c r="G55" s="679"/>
      <c r="H55" s="679"/>
      <c r="I55" s="685" t="s">
        <v>2820</v>
      </c>
      <c r="J55" s="679" t="s">
        <v>3504</v>
      </c>
      <c r="K55" s="697" t="str">
        <f>IF(V56="■","□",IF(AND(I55="■"),"□","■"))</f>
        <v>□</v>
      </c>
      <c r="L55" s="679" t="s">
        <v>3505</v>
      </c>
      <c r="M55" s="679"/>
      <c r="N55" s="685" t="s">
        <v>2820</v>
      </c>
      <c r="O55" s="679" t="s">
        <v>3506</v>
      </c>
      <c r="P55" s="679"/>
      <c r="Q55" s="679"/>
      <c r="R55" s="679"/>
      <c r="S55" s="679"/>
      <c r="T55" s="685" t="s">
        <v>2820</v>
      </c>
      <c r="U55" s="679" t="s">
        <v>3507</v>
      </c>
      <c r="V55" s="679"/>
      <c r="W55" s="679"/>
      <c r="X55" s="689"/>
      <c r="Y55" s="1892"/>
      <c r="Z55" s="1893"/>
      <c r="AA55" s="1894"/>
      <c r="AB55" s="1898"/>
      <c r="AC55" s="1824"/>
      <c r="AD55" s="1825"/>
      <c r="AE55" s="656"/>
      <c r="AF55" s="656"/>
      <c r="AG55" s="656"/>
    </row>
    <row r="56" spans="1:33" ht="21" customHeight="1">
      <c r="A56" s="1889"/>
      <c r="B56" s="1890"/>
      <c r="C56" s="1890"/>
      <c r="D56" s="1890"/>
      <c r="E56" s="1891"/>
      <c r="F56" s="664" t="s">
        <v>2820</v>
      </c>
      <c r="G56" s="648" t="s">
        <v>3508</v>
      </c>
      <c r="H56" s="648"/>
      <c r="I56" s="648"/>
      <c r="J56" s="648"/>
      <c r="K56" s="648"/>
      <c r="L56" s="648"/>
      <c r="M56" s="664" t="s">
        <v>2820</v>
      </c>
      <c r="N56" s="648" t="s">
        <v>3509</v>
      </c>
      <c r="O56" s="648"/>
      <c r="P56" s="648"/>
      <c r="Q56" s="648"/>
      <c r="R56" s="648"/>
      <c r="S56" s="648"/>
      <c r="T56" s="644"/>
      <c r="U56" s="644"/>
      <c r="V56" s="666" t="str">
        <f>IF(OR(N55="■",T55="■",F56="■",M56="■"),"□","■")</f>
        <v>■</v>
      </c>
      <c r="W56" s="648" t="s">
        <v>3430</v>
      </c>
      <c r="X56" s="692"/>
      <c r="Y56" s="1895"/>
      <c r="Z56" s="1896"/>
      <c r="AA56" s="1897"/>
      <c r="AB56" s="1899"/>
      <c r="AC56" s="1847"/>
      <c r="AD56" s="1848"/>
      <c r="AE56" s="656"/>
      <c r="AF56" s="656"/>
      <c r="AG56" s="656"/>
    </row>
    <row r="57" spans="1:33" ht="21" customHeight="1">
      <c r="A57" s="1872" t="s">
        <v>3510</v>
      </c>
      <c r="B57" s="1873"/>
      <c r="C57" s="1873"/>
      <c r="D57" s="1873"/>
      <c r="E57" s="1873"/>
      <c r="F57" s="739" t="s">
        <v>2820</v>
      </c>
      <c r="G57" s="724" t="s">
        <v>3511</v>
      </c>
      <c r="H57" s="724"/>
      <c r="I57" s="1900"/>
      <c r="J57" s="1900"/>
      <c r="K57" s="725" t="s">
        <v>5</v>
      </c>
      <c r="L57" s="740"/>
      <c r="M57" s="725" t="s">
        <v>2710</v>
      </c>
      <c r="N57" s="740"/>
      <c r="O57" s="725" t="s">
        <v>3512</v>
      </c>
      <c r="P57" s="741"/>
      <c r="Q57" s="741"/>
      <c r="R57" s="724"/>
      <c r="S57" s="726" t="str">
        <f>IF(F57="■","□","■")</f>
        <v>■</v>
      </c>
      <c r="T57" s="727" t="s">
        <v>3430</v>
      </c>
      <c r="U57" s="724"/>
      <c r="V57" s="724"/>
      <c r="W57" s="724"/>
      <c r="X57" s="728"/>
      <c r="Y57" s="1877"/>
      <c r="Z57" s="1877"/>
      <c r="AA57" s="1878"/>
      <c r="AB57" s="1879"/>
      <c r="AC57" s="1880"/>
      <c r="AD57" s="1881"/>
      <c r="AE57" s="656"/>
      <c r="AF57" s="656"/>
      <c r="AG57" s="656"/>
    </row>
    <row r="58" spans="1:33" ht="21" customHeight="1">
      <c r="A58" s="1872" t="s">
        <v>3513</v>
      </c>
      <c r="B58" s="1873"/>
      <c r="C58" s="1873"/>
      <c r="D58" s="1873"/>
      <c r="E58" s="1874"/>
      <c r="F58" s="664" t="s">
        <v>2820</v>
      </c>
      <c r="G58" s="742" t="s">
        <v>3514</v>
      </c>
      <c r="H58" s="742" t="s">
        <v>3515</v>
      </c>
      <c r="I58" s="743"/>
      <c r="J58" s="1885"/>
      <c r="K58" s="1885"/>
      <c r="L58" s="1885"/>
      <c r="M58" s="1885"/>
      <c r="N58" s="1885"/>
      <c r="O58" s="1885"/>
      <c r="P58" s="1885"/>
      <c r="Q58" s="1885"/>
      <c r="R58" s="742" t="s">
        <v>2804</v>
      </c>
      <c r="S58" s="666" t="str">
        <f>IF(F58="■","□","■")</f>
        <v>■</v>
      </c>
      <c r="T58" s="742" t="s">
        <v>3491</v>
      </c>
      <c r="U58" s="743"/>
      <c r="V58" s="743"/>
      <c r="W58" s="743"/>
      <c r="X58" s="744"/>
      <c r="Y58" s="1876"/>
      <c r="Z58" s="1877"/>
      <c r="AA58" s="1878"/>
      <c r="AB58" s="1879"/>
      <c r="AC58" s="1880"/>
      <c r="AD58" s="1881"/>
      <c r="AE58" s="656"/>
      <c r="AF58" s="656"/>
      <c r="AG58" s="656"/>
    </row>
    <row r="59" spans="1:33" ht="21" customHeight="1">
      <c r="A59" s="1872" t="s">
        <v>3516</v>
      </c>
      <c r="B59" s="1873"/>
      <c r="C59" s="1873"/>
      <c r="D59" s="1873"/>
      <c r="E59" s="1874"/>
      <c r="F59" s="745" t="s">
        <v>3517</v>
      </c>
      <c r="G59" s="746"/>
      <c r="H59" s="746"/>
      <c r="I59" s="746"/>
      <c r="J59" s="685" t="s">
        <v>2820</v>
      </c>
      <c r="K59" s="746" t="s">
        <v>3518</v>
      </c>
      <c r="L59" s="746"/>
      <c r="M59" s="746"/>
      <c r="N59" s="697" t="str">
        <f>IF(J59="■","□","■")</f>
        <v>■</v>
      </c>
      <c r="O59" s="747" t="s">
        <v>3491</v>
      </c>
      <c r="P59" s="746"/>
      <c r="Q59" s="746"/>
      <c r="R59" s="746"/>
      <c r="S59" s="746"/>
      <c r="T59" s="746"/>
      <c r="U59" s="746"/>
      <c r="V59" s="746"/>
      <c r="W59" s="746"/>
      <c r="X59" s="748"/>
      <c r="Y59" s="1876"/>
      <c r="Z59" s="1877"/>
      <c r="AA59" s="1878"/>
      <c r="AB59" s="1879"/>
      <c r="AC59" s="1880"/>
      <c r="AD59" s="1881"/>
      <c r="AE59" s="656"/>
      <c r="AF59" s="656"/>
      <c r="AG59" s="656"/>
    </row>
    <row r="60" spans="1:33" ht="21" customHeight="1">
      <c r="A60" s="1872" t="s">
        <v>3519</v>
      </c>
      <c r="B60" s="1873"/>
      <c r="C60" s="1873"/>
      <c r="D60" s="1873"/>
      <c r="E60" s="1874"/>
      <c r="F60" s="723" t="s">
        <v>2820</v>
      </c>
      <c r="G60" s="724" t="s">
        <v>3520</v>
      </c>
      <c r="H60" s="724"/>
      <c r="I60" s="724"/>
      <c r="J60" s="724"/>
      <c r="K60" s="723" t="s">
        <v>2820</v>
      </c>
      <c r="L60" s="724" t="s">
        <v>3521</v>
      </c>
      <c r="M60" s="724"/>
      <c r="N60" s="724"/>
      <c r="O60" s="724"/>
      <c r="P60" s="724"/>
      <c r="Q60" s="727" t="s">
        <v>3522</v>
      </c>
      <c r="R60" s="724"/>
      <c r="S60" s="724"/>
      <c r="T60" s="723" t="s">
        <v>2820</v>
      </c>
      <c r="U60" s="727" t="s">
        <v>3040</v>
      </c>
      <c r="V60" s="726" t="str">
        <f>IF(T60="■","□","■")</f>
        <v>■</v>
      </c>
      <c r="W60" s="727" t="s">
        <v>2940</v>
      </c>
      <c r="X60" s="728"/>
      <c r="Y60" s="1884"/>
      <c r="Z60" s="1877"/>
      <c r="AA60" s="1878"/>
      <c r="AB60" s="1879"/>
      <c r="AC60" s="1880"/>
      <c r="AD60" s="1881"/>
      <c r="AE60" s="656"/>
      <c r="AF60" s="656"/>
      <c r="AG60" s="656"/>
    </row>
    <row r="61" spans="1:33" ht="21" customHeight="1">
      <c r="A61" s="1872" t="s">
        <v>3523</v>
      </c>
      <c r="B61" s="1873"/>
      <c r="C61" s="1873"/>
      <c r="D61" s="1873"/>
      <c r="E61" s="1874"/>
      <c r="F61" s="723" t="s">
        <v>2820</v>
      </c>
      <c r="G61" s="749" t="s">
        <v>3524</v>
      </c>
      <c r="H61" s="749"/>
      <c r="I61" s="749"/>
      <c r="J61" s="749"/>
      <c r="K61" s="723" t="s">
        <v>2820</v>
      </c>
      <c r="L61" s="749" t="s">
        <v>3525</v>
      </c>
      <c r="M61" s="749"/>
      <c r="N61" s="749"/>
      <c r="O61" s="749"/>
      <c r="P61" s="726" t="str">
        <f>IF(OR(F61="■",K61="■"),"□","■")</f>
        <v>■</v>
      </c>
      <c r="Q61" s="749" t="s">
        <v>3430</v>
      </c>
      <c r="R61" s="749"/>
      <c r="S61" s="749"/>
      <c r="T61" s="749"/>
      <c r="U61" s="749"/>
      <c r="V61" s="749"/>
      <c r="W61" s="749"/>
      <c r="X61" s="750"/>
      <c r="Y61" s="1876"/>
      <c r="Z61" s="1877"/>
      <c r="AA61" s="1878"/>
      <c r="AB61" s="1879"/>
      <c r="AC61" s="1880"/>
      <c r="AD61" s="1881"/>
      <c r="AE61" s="656"/>
      <c r="AF61" s="656"/>
      <c r="AG61" s="656"/>
    </row>
    <row r="62" spans="1:33" ht="21" customHeight="1">
      <c r="A62" s="1872" t="s">
        <v>3526</v>
      </c>
      <c r="B62" s="1873"/>
      <c r="C62" s="1873"/>
      <c r="D62" s="1873"/>
      <c r="E62" s="1874"/>
      <c r="F62" s="723" t="s">
        <v>2820</v>
      </c>
      <c r="G62" s="1882" t="s">
        <v>3527</v>
      </c>
      <c r="H62" s="1882"/>
      <c r="I62" s="723" t="s">
        <v>2820</v>
      </c>
      <c r="J62" s="751" t="s">
        <v>3528</v>
      </c>
      <c r="K62" s="751"/>
      <c r="L62" s="723" t="s">
        <v>2820</v>
      </c>
      <c r="M62" s="1883" t="s">
        <v>3529</v>
      </c>
      <c r="N62" s="1883"/>
      <c r="O62" s="644"/>
      <c r="P62" s="751"/>
      <c r="Q62" s="726" t="str">
        <f>IF(F62="■","□","■")</f>
        <v>■</v>
      </c>
      <c r="R62" s="753" t="s">
        <v>3491</v>
      </c>
      <c r="S62" s="751"/>
      <c r="T62" s="751"/>
      <c r="U62" s="751"/>
      <c r="V62" s="751"/>
      <c r="W62" s="751"/>
      <c r="X62" s="754"/>
      <c r="Y62" s="1876"/>
      <c r="Z62" s="1877"/>
      <c r="AA62" s="1878"/>
      <c r="AB62" s="1879"/>
      <c r="AC62" s="1880"/>
      <c r="AD62" s="1881"/>
      <c r="AE62" s="656"/>
      <c r="AF62" s="656"/>
      <c r="AG62" s="656"/>
    </row>
    <row r="63" spans="1:33" ht="21" customHeight="1">
      <c r="A63" s="1872" t="s">
        <v>3530</v>
      </c>
      <c r="B63" s="1873"/>
      <c r="C63" s="1873"/>
      <c r="D63" s="1873"/>
      <c r="E63" s="1874"/>
      <c r="F63" s="685" t="s">
        <v>3531</v>
      </c>
      <c r="G63" s="746" t="s">
        <v>3532</v>
      </c>
      <c r="H63" s="746"/>
      <c r="I63" s="746"/>
      <c r="J63" s="746"/>
      <c r="K63" s="697" t="str">
        <f>IF(F63="■","□","■")</f>
        <v>□</v>
      </c>
      <c r="L63" s="747" t="s">
        <v>3533</v>
      </c>
      <c r="M63" s="746"/>
      <c r="N63" s="746"/>
      <c r="O63" s="746"/>
      <c r="P63" s="746"/>
      <c r="Q63" s="746"/>
      <c r="R63" s="746"/>
      <c r="S63" s="746"/>
      <c r="T63" s="746"/>
      <c r="U63" s="746"/>
      <c r="V63" s="746"/>
      <c r="W63" s="746"/>
      <c r="X63" s="748"/>
      <c r="Y63" s="1876"/>
      <c r="Z63" s="1877"/>
      <c r="AA63" s="1878"/>
      <c r="AB63" s="1879"/>
      <c r="AC63" s="1880"/>
      <c r="AD63" s="1881"/>
      <c r="AE63" s="656"/>
      <c r="AF63" s="656"/>
      <c r="AG63" s="656"/>
    </row>
    <row r="64" spans="1:33" ht="21" customHeight="1">
      <c r="A64" s="1872" t="s">
        <v>3534</v>
      </c>
      <c r="B64" s="1873"/>
      <c r="C64" s="1873"/>
      <c r="D64" s="1873"/>
      <c r="E64" s="1873"/>
      <c r="F64" s="739" t="s">
        <v>2820</v>
      </c>
      <c r="G64" s="724" t="s">
        <v>3535</v>
      </c>
      <c r="H64" s="724"/>
      <c r="I64" s="723" t="s">
        <v>2820</v>
      </c>
      <c r="J64" s="724" t="s">
        <v>3536</v>
      </c>
      <c r="K64" s="724"/>
      <c r="L64" s="723" t="s">
        <v>2820</v>
      </c>
      <c r="M64" s="724" t="s">
        <v>3537</v>
      </c>
      <c r="N64" s="726" t="str">
        <f>IF(I64="□","□",IF(L64="■","□","■"))</f>
        <v>□</v>
      </c>
      <c r="O64" s="724" t="s">
        <v>3538</v>
      </c>
      <c r="P64" s="724"/>
      <c r="Q64" s="724"/>
      <c r="R64" s="726" t="str">
        <f>IF(F64="■","□","■")</f>
        <v>■</v>
      </c>
      <c r="S64" s="724" t="s">
        <v>3539</v>
      </c>
      <c r="T64" s="724"/>
      <c r="U64" s="724"/>
      <c r="V64" s="724"/>
      <c r="W64" s="724"/>
      <c r="X64" s="728"/>
      <c r="Y64" s="1877"/>
      <c r="Z64" s="1877"/>
      <c r="AA64" s="1878"/>
      <c r="AB64" s="1879"/>
      <c r="AC64" s="1880"/>
      <c r="AD64" s="1881"/>
      <c r="AE64" s="656"/>
      <c r="AF64" s="656"/>
      <c r="AG64" s="656"/>
    </row>
    <row r="65" spans="1:33" ht="21" customHeight="1">
      <c r="A65" s="1872" t="s">
        <v>3540</v>
      </c>
      <c r="B65" s="1873"/>
      <c r="C65" s="1873"/>
      <c r="D65" s="1873"/>
      <c r="E65" s="1874"/>
      <c r="F65" s="664" t="s">
        <v>2820</v>
      </c>
      <c r="G65" s="743" t="s">
        <v>3541</v>
      </c>
      <c r="H65" s="743"/>
      <c r="I65" s="743"/>
      <c r="J65" s="666" t="str">
        <f>IF(F65="■","□","■")</f>
        <v>■</v>
      </c>
      <c r="K65" s="742" t="s">
        <v>3430</v>
      </c>
      <c r="L65" s="743"/>
      <c r="M65" s="743"/>
      <c r="N65" s="743"/>
      <c r="O65" s="743"/>
      <c r="P65" s="743"/>
      <c r="Q65" s="743"/>
      <c r="R65" s="743"/>
      <c r="S65" s="743"/>
      <c r="T65" s="743"/>
      <c r="U65" s="743"/>
      <c r="V65" s="743"/>
      <c r="W65" s="743"/>
      <c r="X65" s="744"/>
      <c r="Y65" s="1876"/>
      <c r="Z65" s="1877"/>
      <c r="AA65" s="1878"/>
      <c r="AB65" s="1879"/>
      <c r="AC65" s="1880"/>
      <c r="AD65" s="1881"/>
      <c r="AE65" s="656"/>
      <c r="AF65" s="656"/>
      <c r="AG65" s="656"/>
    </row>
    <row r="66" spans="1:33" ht="21" customHeight="1">
      <c r="A66" s="1872" t="s">
        <v>3542</v>
      </c>
      <c r="B66" s="1873"/>
      <c r="C66" s="1873"/>
      <c r="D66" s="1873"/>
      <c r="E66" s="1874"/>
      <c r="F66" s="723" t="s">
        <v>2820</v>
      </c>
      <c r="G66" s="751" t="s">
        <v>3543</v>
      </c>
      <c r="H66" s="751"/>
      <c r="I66" s="726" t="str">
        <f>IF(F66="■","□","■")</f>
        <v>■</v>
      </c>
      <c r="J66" s="751" t="s">
        <v>3544</v>
      </c>
      <c r="K66" s="751"/>
      <c r="L66" s="751"/>
      <c r="M66" s="751"/>
      <c r="N66" s="1875" t="s">
        <v>3545</v>
      </c>
      <c r="O66" s="1875"/>
      <c r="P66" s="723" t="s">
        <v>2820</v>
      </c>
      <c r="Q66" s="755" t="s">
        <v>3451</v>
      </c>
      <c r="R66" s="726" t="str">
        <f>IF(F66="□","□",IF(AND(P66="■"),"□","■"))</f>
        <v>□</v>
      </c>
      <c r="S66" s="752" t="s">
        <v>2940</v>
      </c>
      <c r="T66" s="751"/>
      <c r="U66" s="751"/>
      <c r="V66" s="751"/>
      <c r="W66" s="751"/>
      <c r="X66" s="754"/>
      <c r="Y66" s="1876"/>
      <c r="Z66" s="1877"/>
      <c r="AA66" s="1878"/>
      <c r="AB66" s="1879"/>
      <c r="AC66" s="1880"/>
      <c r="AD66" s="1881"/>
      <c r="AE66" s="656"/>
      <c r="AF66" s="656"/>
      <c r="AG66" s="656"/>
    </row>
    <row r="67" spans="1:33" ht="21" customHeight="1">
      <c r="A67" s="1872" t="s">
        <v>3546</v>
      </c>
      <c r="B67" s="1873"/>
      <c r="C67" s="1873"/>
      <c r="D67" s="1873"/>
      <c r="E67" s="1874"/>
      <c r="F67" s="723" t="s">
        <v>2820</v>
      </c>
      <c r="G67" s="753" t="s">
        <v>3547</v>
      </c>
      <c r="H67" s="751"/>
      <c r="I67" s="726" t="str">
        <f>IF(F67="■","□","■")</f>
        <v>■</v>
      </c>
      <c r="J67" s="751" t="s">
        <v>3544</v>
      </c>
      <c r="K67" s="751"/>
      <c r="L67" s="751"/>
      <c r="M67" s="751"/>
      <c r="N67" s="1875" t="s">
        <v>3545</v>
      </c>
      <c r="O67" s="1875"/>
      <c r="P67" s="723" t="s">
        <v>2820</v>
      </c>
      <c r="Q67" s="755" t="s">
        <v>3451</v>
      </c>
      <c r="R67" s="726" t="str">
        <f>IF(F67="□","□",IF(AND(P67="■"),"□","■"))</f>
        <v>□</v>
      </c>
      <c r="S67" s="752" t="s">
        <v>2940</v>
      </c>
      <c r="T67" s="751"/>
      <c r="U67" s="751"/>
      <c r="V67" s="751"/>
      <c r="W67" s="751"/>
      <c r="X67" s="754"/>
      <c r="Y67" s="1876"/>
      <c r="Z67" s="1877"/>
      <c r="AA67" s="1878"/>
      <c r="AB67" s="1879"/>
      <c r="AC67" s="1880"/>
      <c r="AD67" s="1881"/>
      <c r="AE67" s="656"/>
      <c r="AF67" s="656"/>
      <c r="AG67" s="656"/>
    </row>
    <row r="68" spans="1:33" ht="21" customHeight="1" thickBot="1">
      <c r="A68" s="1854" t="s">
        <v>3548</v>
      </c>
      <c r="B68" s="1855"/>
      <c r="C68" s="1855"/>
      <c r="D68" s="1855"/>
      <c r="E68" s="1856"/>
      <c r="F68" s="756" t="s">
        <v>2820</v>
      </c>
      <c r="G68" s="757" t="s">
        <v>3455</v>
      </c>
      <c r="H68" s="757" t="s">
        <v>3549</v>
      </c>
      <c r="I68" s="758"/>
      <c r="J68" s="1857"/>
      <c r="K68" s="1857"/>
      <c r="L68" s="1857"/>
      <c r="M68" s="1857"/>
      <c r="N68" s="1857"/>
      <c r="O68" s="1857"/>
      <c r="P68" s="1857"/>
      <c r="Q68" s="757" t="s">
        <v>2804</v>
      </c>
      <c r="R68" s="759" t="str">
        <f>IF(F68="■","□","■")</f>
        <v>■</v>
      </c>
      <c r="S68" s="760" t="s">
        <v>2940</v>
      </c>
      <c r="T68" s="758"/>
      <c r="U68" s="758"/>
      <c r="V68" s="758"/>
      <c r="W68" s="758"/>
      <c r="X68" s="761"/>
      <c r="Y68" s="1858"/>
      <c r="Z68" s="1859"/>
      <c r="AA68" s="1860"/>
      <c r="AB68" s="1861"/>
      <c r="AC68" s="1862"/>
      <c r="AD68" s="1863"/>
      <c r="AE68" s="656"/>
      <c r="AF68" s="656"/>
      <c r="AG68" s="656"/>
    </row>
    <row r="69" spans="1:33" ht="14.25" customHeight="1" thickBot="1">
      <c r="A69" s="762"/>
      <c r="B69" s="763"/>
      <c r="C69" s="763"/>
      <c r="D69" s="763"/>
      <c r="E69" s="763"/>
      <c r="F69" s="764"/>
      <c r="G69" s="764"/>
      <c r="H69" s="764"/>
      <c r="I69" s="764"/>
      <c r="J69" s="764"/>
      <c r="K69" s="764"/>
      <c r="L69" s="764"/>
      <c r="M69" s="764"/>
      <c r="N69" s="764"/>
      <c r="O69" s="764"/>
      <c r="P69" s="764"/>
      <c r="Q69" s="764"/>
      <c r="R69" s="764"/>
      <c r="S69" s="764"/>
      <c r="T69" s="764"/>
      <c r="U69" s="764"/>
      <c r="V69" s="764"/>
      <c r="W69" s="764"/>
      <c r="X69" s="764"/>
      <c r="Y69" s="660"/>
      <c r="Z69" s="660"/>
      <c r="AA69" s="660"/>
      <c r="AB69" s="660"/>
      <c r="AC69" s="660"/>
      <c r="AD69" s="765"/>
      <c r="AE69" s="656"/>
      <c r="AF69" s="656"/>
      <c r="AG69" s="656"/>
    </row>
    <row r="70" spans="1:33" ht="41.25" customHeight="1" thickBot="1">
      <c r="A70" s="1864" t="s">
        <v>3550</v>
      </c>
      <c r="B70" s="1865"/>
      <c r="C70" s="1865"/>
      <c r="D70" s="1865"/>
      <c r="E70" s="1865"/>
      <c r="F70" s="1865"/>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6"/>
      <c r="AE70" s="766"/>
      <c r="AF70" s="766"/>
      <c r="AG70" s="766"/>
    </row>
    <row r="71" spans="1:33" ht="20.100000000000001" customHeight="1" thickBot="1">
      <c r="A71" s="1796" t="s">
        <v>3551</v>
      </c>
      <c r="B71" s="1797"/>
      <c r="C71" s="1797"/>
      <c r="D71" s="1867"/>
      <c r="E71" s="1797" t="s">
        <v>3552</v>
      </c>
      <c r="F71" s="1797"/>
      <c r="G71" s="1797"/>
      <c r="H71" s="1797"/>
      <c r="I71" s="1798"/>
      <c r="J71" s="1868" t="s">
        <v>3553</v>
      </c>
      <c r="K71" s="1797"/>
      <c r="L71" s="1797"/>
      <c r="M71" s="1798"/>
      <c r="N71" s="1868" t="s">
        <v>3554</v>
      </c>
      <c r="O71" s="1797"/>
      <c r="P71" s="1797"/>
      <c r="Q71" s="1798"/>
      <c r="R71" s="1868" t="s">
        <v>3555</v>
      </c>
      <c r="S71" s="1797"/>
      <c r="T71" s="1797"/>
      <c r="U71" s="1797"/>
      <c r="V71" s="1797"/>
      <c r="W71" s="1797"/>
      <c r="X71" s="1797"/>
      <c r="Y71" s="1797"/>
      <c r="Z71" s="1797"/>
      <c r="AA71" s="1798"/>
      <c r="AB71" s="1869" t="s">
        <v>3556</v>
      </c>
      <c r="AC71" s="1870"/>
      <c r="AD71" s="1871"/>
      <c r="AE71" s="767"/>
      <c r="AF71" s="767"/>
      <c r="AG71" s="767"/>
    </row>
    <row r="72" spans="1:33" ht="20.100000000000001" customHeight="1" thickTop="1">
      <c r="A72" s="1832" t="s">
        <v>3557</v>
      </c>
      <c r="B72" s="1833"/>
      <c r="C72" s="1833"/>
      <c r="D72" s="1834"/>
      <c r="E72" s="1849"/>
      <c r="F72" s="1849"/>
      <c r="G72" s="1849"/>
      <c r="H72" s="1849"/>
      <c r="I72" s="1850"/>
      <c r="J72" s="1851"/>
      <c r="K72" s="1849"/>
      <c r="L72" s="1849"/>
      <c r="M72" s="1850"/>
      <c r="N72" s="1851"/>
      <c r="O72" s="1849"/>
      <c r="P72" s="1849"/>
      <c r="Q72" s="1849"/>
      <c r="R72" s="1852"/>
      <c r="S72" s="1826"/>
      <c r="T72" s="1826"/>
      <c r="U72" s="1826"/>
      <c r="V72" s="1826"/>
      <c r="W72" s="1826"/>
      <c r="X72" s="1826"/>
      <c r="Y72" s="1826"/>
      <c r="Z72" s="1826"/>
      <c r="AA72" s="1853"/>
      <c r="AB72" s="1806"/>
      <c r="AC72" s="1806"/>
      <c r="AD72" s="1807"/>
      <c r="AE72" s="656"/>
      <c r="AF72" s="656"/>
      <c r="AG72" s="656"/>
    </row>
    <row r="73" spans="1:33" ht="20.100000000000001" customHeight="1">
      <c r="A73" s="1832"/>
      <c r="B73" s="1833"/>
      <c r="C73" s="1833"/>
      <c r="D73" s="1834"/>
      <c r="E73" s="1826"/>
      <c r="F73" s="1826"/>
      <c r="G73" s="1826"/>
      <c r="H73" s="1826"/>
      <c r="I73" s="1827"/>
      <c r="J73" s="1828"/>
      <c r="K73" s="1826"/>
      <c r="L73" s="1826"/>
      <c r="M73" s="1827"/>
      <c r="N73" s="1828"/>
      <c r="O73" s="1826"/>
      <c r="P73" s="1826"/>
      <c r="Q73" s="1826"/>
      <c r="R73" s="1786"/>
      <c r="S73" s="1787"/>
      <c r="T73" s="1787"/>
      <c r="U73" s="1787"/>
      <c r="V73" s="1787"/>
      <c r="W73" s="1787"/>
      <c r="X73" s="1787"/>
      <c r="Y73" s="1787"/>
      <c r="Z73" s="1787"/>
      <c r="AA73" s="1788"/>
      <c r="AB73" s="1806"/>
      <c r="AC73" s="1806"/>
      <c r="AD73" s="1807"/>
      <c r="AE73" s="656"/>
      <c r="AF73" s="656"/>
      <c r="AG73" s="656"/>
    </row>
    <row r="74" spans="1:33" ht="20.100000000000001" customHeight="1">
      <c r="A74" s="1832"/>
      <c r="B74" s="1833"/>
      <c r="C74" s="1833"/>
      <c r="D74" s="1834"/>
      <c r="E74" s="1787"/>
      <c r="F74" s="1787"/>
      <c r="G74" s="1787"/>
      <c r="H74" s="1787"/>
      <c r="I74" s="1789"/>
      <c r="J74" s="1817"/>
      <c r="K74" s="1787"/>
      <c r="L74" s="1787"/>
      <c r="M74" s="1789"/>
      <c r="N74" s="1817"/>
      <c r="O74" s="1787"/>
      <c r="P74" s="1787"/>
      <c r="Q74" s="1787"/>
      <c r="R74" s="1786"/>
      <c r="S74" s="1787"/>
      <c r="T74" s="1787"/>
      <c r="U74" s="1787"/>
      <c r="V74" s="1787"/>
      <c r="W74" s="1787"/>
      <c r="X74" s="1787"/>
      <c r="Y74" s="1787"/>
      <c r="Z74" s="1787"/>
      <c r="AA74" s="1788"/>
      <c r="AB74" s="1806"/>
      <c r="AC74" s="1806"/>
      <c r="AD74" s="1807"/>
      <c r="AE74" s="656"/>
      <c r="AF74" s="656"/>
      <c r="AG74" s="656"/>
    </row>
    <row r="75" spans="1:33" ht="20.100000000000001" customHeight="1">
      <c r="A75" s="1832"/>
      <c r="B75" s="1833"/>
      <c r="C75" s="1833"/>
      <c r="D75" s="1834"/>
      <c r="E75" s="1787"/>
      <c r="F75" s="1787"/>
      <c r="G75" s="1787"/>
      <c r="H75" s="1787"/>
      <c r="I75" s="1789"/>
      <c r="J75" s="1817"/>
      <c r="K75" s="1787"/>
      <c r="L75" s="1787"/>
      <c r="M75" s="1789"/>
      <c r="N75" s="1817"/>
      <c r="O75" s="1787"/>
      <c r="P75" s="1787"/>
      <c r="Q75" s="1787"/>
      <c r="R75" s="1786"/>
      <c r="S75" s="1787"/>
      <c r="T75" s="1787"/>
      <c r="U75" s="1787"/>
      <c r="V75" s="1787"/>
      <c r="W75" s="1787"/>
      <c r="X75" s="1787"/>
      <c r="Y75" s="1787"/>
      <c r="Z75" s="1787"/>
      <c r="AA75" s="1788"/>
      <c r="AB75" s="1806"/>
      <c r="AC75" s="1806"/>
      <c r="AD75" s="1807"/>
      <c r="AE75" s="656"/>
      <c r="AF75" s="656"/>
      <c r="AG75" s="656"/>
    </row>
    <row r="76" spans="1:33" ht="20.100000000000001" customHeight="1">
      <c r="A76" s="1844"/>
      <c r="B76" s="1845"/>
      <c r="C76" s="1845"/>
      <c r="D76" s="1846"/>
      <c r="E76" s="1791"/>
      <c r="F76" s="1791"/>
      <c r="G76" s="1791"/>
      <c r="H76" s="1791"/>
      <c r="I76" s="1792"/>
      <c r="J76" s="1790"/>
      <c r="K76" s="1791"/>
      <c r="L76" s="1791"/>
      <c r="M76" s="1792"/>
      <c r="N76" s="1790"/>
      <c r="O76" s="1791"/>
      <c r="P76" s="1791"/>
      <c r="Q76" s="1791"/>
      <c r="R76" s="1793"/>
      <c r="S76" s="1794"/>
      <c r="T76" s="1794"/>
      <c r="U76" s="1794"/>
      <c r="V76" s="1794"/>
      <c r="W76" s="1794"/>
      <c r="X76" s="1794"/>
      <c r="Y76" s="1794"/>
      <c r="Z76" s="1794"/>
      <c r="AA76" s="1795"/>
      <c r="AB76" s="1847"/>
      <c r="AC76" s="1847"/>
      <c r="AD76" s="1848"/>
      <c r="AE76" s="656"/>
      <c r="AF76" s="656"/>
      <c r="AG76" s="656"/>
    </row>
    <row r="77" spans="1:33" ht="20.100000000000001" customHeight="1">
      <c r="A77" s="1829" t="s">
        <v>3558</v>
      </c>
      <c r="B77" s="1830"/>
      <c r="C77" s="1830"/>
      <c r="D77" s="1831"/>
      <c r="E77" s="1838"/>
      <c r="F77" s="1838"/>
      <c r="G77" s="1838"/>
      <c r="H77" s="1838"/>
      <c r="I77" s="1839"/>
      <c r="J77" s="1840"/>
      <c r="K77" s="1838"/>
      <c r="L77" s="1838"/>
      <c r="M77" s="1839"/>
      <c r="N77" s="1840"/>
      <c r="O77" s="1838"/>
      <c r="P77" s="1838"/>
      <c r="Q77" s="1839"/>
      <c r="R77" s="1841"/>
      <c r="S77" s="1842"/>
      <c r="T77" s="1842"/>
      <c r="U77" s="1842"/>
      <c r="V77" s="1842"/>
      <c r="W77" s="1842"/>
      <c r="X77" s="1842"/>
      <c r="Y77" s="1842"/>
      <c r="Z77" s="1842"/>
      <c r="AA77" s="1843"/>
      <c r="AB77" s="1806"/>
      <c r="AC77" s="1806"/>
      <c r="AD77" s="1807"/>
      <c r="AE77" s="656"/>
      <c r="AF77" s="656"/>
      <c r="AG77" s="656"/>
    </row>
    <row r="78" spans="1:33" ht="20.100000000000001" customHeight="1">
      <c r="A78" s="1832"/>
      <c r="B78" s="1833"/>
      <c r="C78" s="1833"/>
      <c r="D78" s="1834"/>
      <c r="E78" s="1826"/>
      <c r="F78" s="1826"/>
      <c r="G78" s="1826"/>
      <c r="H78" s="1826"/>
      <c r="I78" s="1827"/>
      <c r="J78" s="1828"/>
      <c r="K78" s="1826"/>
      <c r="L78" s="1826"/>
      <c r="M78" s="1827"/>
      <c r="N78" s="1828"/>
      <c r="O78" s="1826"/>
      <c r="P78" s="1826"/>
      <c r="Q78" s="1827"/>
      <c r="R78" s="1786"/>
      <c r="S78" s="1787"/>
      <c r="T78" s="1787"/>
      <c r="U78" s="1787"/>
      <c r="V78" s="1787"/>
      <c r="W78" s="1787"/>
      <c r="X78" s="1787"/>
      <c r="Y78" s="1787"/>
      <c r="Z78" s="1787"/>
      <c r="AA78" s="1788"/>
      <c r="AB78" s="1806"/>
      <c r="AC78" s="1806"/>
      <c r="AD78" s="1807"/>
      <c r="AE78" s="656"/>
      <c r="AF78" s="656"/>
      <c r="AG78" s="656"/>
    </row>
    <row r="79" spans="1:33" ht="20.100000000000001" customHeight="1">
      <c r="A79" s="1832"/>
      <c r="B79" s="1833"/>
      <c r="C79" s="1833"/>
      <c r="D79" s="1834"/>
      <c r="E79" s="1787"/>
      <c r="F79" s="1787"/>
      <c r="G79" s="1787"/>
      <c r="H79" s="1787"/>
      <c r="I79" s="1789"/>
      <c r="J79" s="1817"/>
      <c r="K79" s="1787"/>
      <c r="L79" s="1787"/>
      <c r="M79" s="1789"/>
      <c r="N79" s="1817"/>
      <c r="O79" s="1787"/>
      <c r="P79" s="1787"/>
      <c r="Q79" s="1789"/>
      <c r="R79" s="1786"/>
      <c r="S79" s="1787"/>
      <c r="T79" s="1787"/>
      <c r="U79" s="1787"/>
      <c r="V79" s="1787"/>
      <c r="W79" s="1787"/>
      <c r="X79" s="1787"/>
      <c r="Y79" s="1787"/>
      <c r="Z79" s="1787"/>
      <c r="AA79" s="1788"/>
      <c r="AB79" s="1806"/>
      <c r="AC79" s="1806"/>
      <c r="AD79" s="1807"/>
      <c r="AE79" s="656"/>
      <c r="AF79" s="656"/>
      <c r="AG79" s="656"/>
    </row>
    <row r="80" spans="1:33" ht="20.100000000000001" customHeight="1">
      <c r="A80" s="1832"/>
      <c r="B80" s="1833"/>
      <c r="C80" s="1833"/>
      <c r="D80" s="1834"/>
      <c r="E80" s="1787"/>
      <c r="F80" s="1787"/>
      <c r="G80" s="1787"/>
      <c r="H80" s="1787"/>
      <c r="I80" s="1789"/>
      <c r="J80" s="1817"/>
      <c r="K80" s="1787"/>
      <c r="L80" s="1787"/>
      <c r="M80" s="1789"/>
      <c r="N80" s="1817"/>
      <c r="O80" s="1787"/>
      <c r="P80" s="1787"/>
      <c r="Q80" s="1789"/>
      <c r="R80" s="1786"/>
      <c r="S80" s="1787"/>
      <c r="T80" s="1787"/>
      <c r="U80" s="1787"/>
      <c r="V80" s="1787"/>
      <c r="W80" s="1787"/>
      <c r="X80" s="1787"/>
      <c r="Y80" s="1787"/>
      <c r="Z80" s="1787"/>
      <c r="AA80" s="1788"/>
      <c r="AB80" s="1806"/>
      <c r="AC80" s="1806"/>
      <c r="AD80" s="1807"/>
      <c r="AE80" s="656"/>
      <c r="AF80" s="656"/>
      <c r="AG80" s="656"/>
    </row>
    <row r="81" spans="1:33" ht="20.100000000000001" customHeight="1">
      <c r="A81" s="1844"/>
      <c r="B81" s="1845"/>
      <c r="C81" s="1845"/>
      <c r="D81" s="1846"/>
      <c r="E81" s="1791"/>
      <c r="F81" s="1791"/>
      <c r="G81" s="1791"/>
      <c r="H81" s="1791"/>
      <c r="I81" s="1792"/>
      <c r="J81" s="1790"/>
      <c r="K81" s="1791"/>
      <c r="L81" s="1791"/>
      <c r="M81" s="1792"/>
      <c r="N81" s="1790"/>
      <c r="O81" s="1791"/>
      <c r="P81" s="1791"/>
      <c r="Q81" s="1792"/>
      <c r="R81" s="1793"/>
      <c r="S81" s="1794"/>
      <c r="T81" s="1794"/>
      <c r="U81" s="1794"/>
      <c r="V81" s="1794"/>
      <c r="W81" s="1794"/>
      <c r="X81" s="1794"/>
      <c r="Y81" s="1794"/>
      <c r="Z81" s="1794"/>
      <c r="AA81" s="1795"/>
      <c r="AB81" s="1847"/>
      <c r="AC81" s="1847"/>
      <c r="AD81" s="1848"/>
      <c r="AE81" s="656"/>
      <c r="AF81" s="656"/>
      <c r="AG81" s="656"/>
    </row>
    <row r="82" spans="1:33" ht="20.100000000000001" customHeight="1">
      <c r="A82" s="1829" t="s">
        <v>3559</v>
      </c>
      <c r="B82" s="1830"/>
      <c r="C82" s="1830"/>
      <c r="D82" s="1831"/>
      <c r="E82" s="1838"/>
      <c r="F82" s="1838"/>
      <c r="G82" s="1838"/>
      <c r="H82" s="1838"/>
      <c r="I82" s="1839"/>
      <c r="J82" s="1840"/>
      <c r="K82" s="1838"/>
      <c r="L82" s="1838"/>
      <c r="M82" s="1839"/>
      <c r="N82" s="1840"/>
      <c r="O82" s="1838"/>
      <c r="P82" s="1838"/>
      <c r="Q82" s="1839"/>
      <c r="R82" s="1841"/>
      <c r="S82" s="1842"/>
      <c r="T82" s="1842"/>
      <c r="U82" s="1842"/>
      <c r="V82" s="1842"/>
      <c r="W82" s="1842"/>
      <c r="X82" s="1842"/>
      <c r="Y82" s="1842"/>
      <c r="Z82" s="1842"/>
      <c r="AA82" s="1843"/>
      <c r="AB82" s="1806"/>
      <c r="AC82" s="1806"/>
      <c r="AD82" s="1807"/>
      <c r="AE82" s="656"/>
      <c r="AF82" s="656"/>
      <c r="AG82" s="656"/>
    </row>
    <row r="83" spans="1:33" ht="20.100000000000001" customHeight="1">
      <c r="A83" s="1832"/>
      <c r="B83" s="1833"/>
      <c r="C83" s="1833"/>
      <c r="D83" s="1834"/>
      <c r="E83" s="1826"/>
      <c r="F83" s="1826"/>
      <c r="G83" s="1826"/>
      <c r="H83" s="1826"/>
      <c r="I83" s="1827"/>
      <c r="J83" s="1828"/>
      <c r="K83" s="1826"/>
      <c r="L83" s="1826"/>
      <c r="M83" s="1827"/>
      <c r="N83" s="1828"/>
      <c r="O83" s="1826"/>
      <c r="P83" s="1826"/>
      <c r="Q83" s="1827"/>
      <c r="R83" s="1786"/>
      <c r="S83" s="1787"/>
      <c r="T83" s="1787"/>
      <c r="U83" s="1787"/>
      <c r="V83" s="1787"/>
      <c r="W83" s="1787"/>
      <c r="X83" s="1787"/>
      <c r="Y83" s="1787"/>
      <c r="Z83" s="1787"/>
      <c r="AA83" s="1788"/>
      <c r="AB83" s="1806"/>
      <c r="AC83" s="1806"/>
      <c r="AD83" s="1807"/>
      <c r="AE83" s="656"/>
      <c r="AF83" s="656"/>
      <c r="AG83" s="656"/>
    </row>
    <row r="84" spans="1:33" ht="20.100000000000001" customHeight="1">
      <c r="A84" s="1832"/>
      <c r="B84" s="1833"/>
      <c r="C84" s="1833"/>
      <c r="D84" s="1834"/>
      <c r="E84" s="1787"/>
      <c r="F84" s="1787"/>
      <c r="G84" s="1787"/>
      <c r="H84" s="1787"/>
      <c r="I84" s="1789"/>
      <c r="J84" s="1817"/>
      <c r="K84" s="1787"/>
      <c r="L84" s="1787"/>
      <c r="M84" s="1789"/>
      <c r="N84" s="1817"/>
      <c r="O84" s="1787"/>
      <c r="P84" s="1787"/>
      <c r="Q84" s="1789"/>
      <c r="R84" s="1786"/>
      <c r="S84" s="1787"/>
      <c r="T84" s="1787"/>
      <c r="U84" s="1787"/>
      <c r="V84" s="1787"/>
      <c r="W84" s="1787"/>
      <c r="X84" s="1787"/>
      <c r="Y84" s="1787"/>
      <c r="Z84" s="1787"/>
      <c r="AA84" s="1788"/>
      <c r="AB84" s="1806"/>
      <c r="AC84" s="1806"/>
      <c r="AD84" s="1807"/>
      <c r="AE84" s="656"/>
      <c r="AF84" s="656"/>
      <c r="AG84" s="656"/>
    </row>
    <row r="85" spans="1:33" ht="20.100000000000001" customHeight="1">
      <c r="A85" s="1832"/>
      <c r="B85" s="1833"/>
      <c r="C85" s="1833"/>
      <c r="D85" s="1834"/>
      <c r="E85" s="1787"/>
      <c r="F85" s="1787"/>
      <c r="G85" s="1787"/>
      <c r="H85" s="1787"/>
      <c r="I85" s="1789"/>
      <c r="J85" s="1817"/>
      <c r="K85" s="1787"/>
      <c r="L85" s="1787"/>
      <c r="M85" s="1789"/>
      <c r="N85" s="1817"/>
      <c r="O85" s="1787"/>
      <c r="P85" s="1787"/>
      <c r="Q85" s="1789"/>
      <c r="R85" s="1786"/>
      <c r="S85" s="1787"/>
      <c r="T85" s="1787"/>
      <c r="U85" s="1787"/>
      <c r="V85" s="1787"/>
      <c r="W85" s="1787"/>
      <c r="X85" s="1787"/>
      <c r="Y85" s="1787"/>
      <c r="Z85" s="1787"/>
      <c r="AA85" s="1788"/>
      <c r="AB85" s="1806"/>
      <c r="AC85" s="1806"/>
      <c r="AD85" s="1807"/>
      <c r="AE85" s="656"/>
      <c r="AF85" s="656"/>
      <c r="AG85" s="656"/>
    </row>
    <row r="86" spans="1:33" ht="20.100000000000001" customHeight="1">
      <c r="A86" s="1844"/>
      <c r="B86" s="1845"/>
      <c r="C86" s="1845"/>
      <c r="D86" s="1846"/>
      <c r="E86" s="1791"/>
      <c r="F86" s="1791"/>
      <c r="G86" s="1791"/>
      <c r="H86" s="1791"/>
      <c r="I86" s="1792"/>
      <c r="J86" s="1790"/>
      <c r="K86" s="1791"/>
      <c r="L86" s="1791"/>
      <c r="M86" s="1792"/>
      <c r="N86" s="1790"/>
      <c r="O86" s="1791"/>
      <c r="P86" s="1791"/>
      <c r="Q86" s="1792"/>
      <c r="R86" s="1793"/>
      <c r="S86" s="1794"/>
      <c r="T86" s="1794"/>
      <c r="U86" s="1794"/>
      <c r="V86" s="1794"/>
      <c r="W86" s="1794"/>
      <c r="X86" s="1794"/>
      <c r="Y86" s="1794"/>
      <c r="Z86" s="1794"/>
      <c r="AA86" s="1795"/>
      <c r="AB86" s="1847"/>
      <c r="AC86" s="1847"/>
      <c r="AD86" s="1848"/>
      <c r="AE86" s="656"/>
      <c r="AF86" s="656"/>
      <c r="AG86" s="656"/>
    </row>
    <row r="87" spans="1:33" ht="20.100000000000001" customHeight="1">
      <c r="A87" s="1829" t="s">
        <v>3560</v>
      </c>
      <c r="B87" s="1830"/>
      <c r="C87" s="1830"/>
      <c r="D87" s="1831"/>
      <c r="E87" s="1838"/>
      <c r="F87" s="1838"/>
      <c r="G87" s="1838"/>
      <c r="H87" s="1838"/>
      <c r="I87" s="1839"/>
      <c r="J87" s="1840"/>
      <c r="K87" s="1838"/>
      <c r="L87" s="1838"/>
      <c r="M87" s="1839"/>
      <c r="N87" s="1840"/>
      <c r="O87" s="1838"/>
      <c r="P87" s="1838"/>
      <c r="Q87" s="1839"/>
      <c r="R87" s="1841"/>
      <c r="S87" s="1842"/>
      <c r="T87" s="1842"/>
      <c r="U87" s="1842"/>
      <c r="V87" s="1842"/>
      <c r="W87" s="1842"/>
      <c r="X87" s="1842"/>
      <c r="Y87" s="1842"/>
      <c r="Z87" s="1842"/>
      <c r="AA87" s="1843"/>
      <c r="AB87" s="1823"/>
      <c r="AC87" s="1824"/>
      <c r="AD87" s="1825"/>
      <c r="AE87" s="656"/>
      <c r="AF87" s="656"/>
      <c r="AG87" s="656"/>
    </row>
    <row r="88" spans="1:33" ht="20.100000000000001" customHeight="1">
      <c r="A88" s="1832"/>
      <c r="B88" s="1833"/>
      <c r="C88" s="1833"/>
      <c r="D88" s="1834"/>
      <c r="E88" s="1826"/>
      <c r="F88" s="1826"/>
      <c r="G88" s="1826"/>
      <c r="H88" s="1826"/>
      <c r="I88" s="1827"/>
      <c r="J88" s="1828"/>
      <c r="K88" s="1826"/>
      <c r="L88" s="1826"/>
      <c r="M88" s="1827"/>
      <c r="N88" s="1828"/>
      <c r="O88" s="1826"/>
      <c r="P88" s="1826"/>
      <c r="Q88" s="1827"/>
      <c r="R88" s="1786"/>
      <c r="S88" s="1787"/>
      <c r="T88" s="1787"/>
      <c r="U88" s="1787"/>
      <c r="V88" s="1787"/>
      <c r="W88" s="1787"/>
      <c r="X88" s="1787"/>
      <c r="Y88" s="1787"/>
      <c r="Z88" s="1787"/>
      <c r="AA88" s="1788"/>
      <c r="AB88" s="1805"/>
      <c r="AC88" s="1806"/>
      <c r="AD88" s="1807"/>
      <c r="AE88" s="656"/>
      <c r="AF88" s="656"/>
      <c r="AG88" s="656"/>
    </row>
    <row r="89" spans="1:33" ht="20.100000000000001" customHeight="1">
      <c r="A89" s="1832"/>
      <c r="B89" s="1833"/>
      <c r="C89" s="1833"/>
      <c r="D89" s="1834"/>
      <c r="E89" s="1787"/>
      <c r="F89" s="1787"/>
      <c r="G89" s="1787"/>
      <c r="H89" s="1787"/>
      <c r="I89" s="1789"/>
      <c r="J89" s="1817"/>
      <c r="K89" s="1787"/>
      <c r="L89" s="1787"/>
      <c r="M89" s="1789"/>
      <c r="N89" s="1817"/>
      <c r="O89" s="1787"/>
      <c r="P89" s="1787"/>
      <c r="Q89" s="1789"/>
      <c r="R89" s="1786"/>
      <c r="S89" s="1787"/>
      <c r="T89" s="1787"/>
      <c r="U89" s="1787"/>
      <c r="V89" s="1787"/>
      <c r="W89" s="1787"/>
      <c r="X89" s="1787"/>
      <c r="Y89" s="1787"/>
      <c r="Z89" s="1787"/>
      <c r="AA89" s="1788"/>
      <c r="AB89" s="1805"/>
      <c r="AC89" s="1806"/>
      <c r="AD89" s="1807"/>
      <c r="AE89" s="656"/>
      <c r="AF89" s="656"/>
      <c r="AG89" s="656"/>
    </row>
    <row r="90" spans="1:33" ht="20.100000000000001" customHeight="1">
      <c r="A90" s="1832"/>
      <c r="B90" s="1833"/>
      <c r="C90" s="1833"/>
      <c r="D90" s="1834"/>
      <c r="E90" s="1787"/>
      <c r="F90" s="1787"/>
      <c r="G90" s="1787"/>
      <c r="H90" s="1787"/>
      <c r="I90" s="1789"/>
      <c r="J90" s="1817"/>
      <c r="K90" s="1787"/>
      <c r="L90" s="1787"/>
      <c r="M90" s="1789"/>
      <c r="N90" s="1817"/>
      <c r="O90" s="1787"/>
      <c r="P90" s="1787"/>
      <c r="Q90" s="1789"/>
      <c r="R90" s="1786"/>
      <c r="S90" s="1787"/>
      <c r="T90" s="1787"/>
      <c r="U90" s="1787"/>
      <c r="V90" s="1787"/>
      <c r="W90" s="1787"/>
      <c r="X90" s="1787"/>
      <c r="Y90" s="1787"/>
      <c r="Z90" s="1787"/>
      <c r="AA90" s="1788"/>
      <c r="AB90" s="1805"/>
      <c r="AC90" s="1806"/>
      <c r="AD90" s="1807"/>
      <c r="AE90" s="656"/>
      <c r="AF90" s="656"/>
      <c r="AG90" s="656"/>
    </row>
    <row r="91" spans="1:33" ht="20.100000000000001" customHeight="1" thickBot="1">
      <c r="A91" s="1835"/>
      <c r="B91" s="1836"/>
      <c r="C91" s="1836"/>
      <c r="D91" s="1837"/>
      <c r="E91" s="1818"/>
      <c r="F91" s="1818"/>
      <c r="G91" s="1818"/>
      <c r="H91" s="1818"/>
      <c r="I91" s="1819"/>
      <c r="J91" s="1820"/>
      <c r="K91" s="1818"/>
      <c r="L91" s="1818"/>
      <c r="M91" s="1819"/>
      <c r="N91" s="1820"/>
      <c r="O91" s="1818"/>
      <c r="P91" s="1818"/>
      <c r="Q91" s="1819"/>
      <c r="R91" s="1821"/>
      <c r="S91" s="1818"/>
      <c r="T91" s="1818"/>
      <c r="U91" s="1818"/>
      <c r="V91" s="1818"/>
      <c r="W91" s="1818"/>
      <c r="X91" s="1818"/>
      <c r="Y91" s="1818"/>
      <c r="Z91" s="1818"/>
      <c r="AA91" s="1822"/>
      <c r="AB91" s="1808"/>
      <c r="AC91" s="1809"/>
      <c r="AD91" s="1810"/>
      <c r="AE91" s="656"/>
      <c r="AF91" s="656"/>
      <c r="AG91" s="656"/>
    </row>
    <row r="92" spans="1:33" ht="20.100000000000001" customHeight="1" thickBot="1">
      <c r="A92" s="1796" t="s">
        <v>3561</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8"/>
      <c r="AB92" s="1799" t="s">
        <v>3562</v>
      </c>
      <c r="AC92" s="1800"/>
      <c r="AD92" s="1801"/>
      <c r="AE92" s="767"/>
      <c r="AF92" s="767"/>
      <c r="AG92" s="767"/>
    </row>
    <row r="93" spans="1:33" ht="20.100000000000001" customHeight="1" thickTop="1">
      <c r="A93" s="1802"/>
      <c r="B93" s="1803"/>
      <c r="C93" s="1803"/>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4"/>
      <c r="AB93" s="1805"/>
      <c r="AC93" s="1806"/>
      <c r="AD93" s="1807"/>
      <c r="AE93" s="656"/>
      <c r="AF93" s="656"/>
      <c r="AG93" s="656"/>
    </row>
    <row r="94" spans="1:33" ht="20.100000000000001" customHeight="1">
      <c r="A94" s="1811"/>
      <c r="B94" s="1812"/>
      <c r="C94" s="1812"/>
      <c r="D94" s="1812"/>
      <c r="E94" s="1812"/>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3"/>
      <c r="AB94" s="1805"/>
      <c r="AC94" s="1806"/>
      <c r="AD94" s="1807"/>
      <c r="AE94" s="656"/>
      <c r="AF94" s="656"/>
      <c r="AG94" s="656"/>
    </row>
    <row r="95" spans="1:33" ht="20.100000000000001" customHeight="1">
      <c r="A95" s="1811"/>
      <c r="B95" s="1812"/>
      <c r="C95" s="1812"/>
      <c r="D95" s="181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3"/>
      <c r="AB95" s="1805"/>
      <c r="AC95" s="1806"/>
      <c r="AD95" s="1807"/>
      <c r="AE95" s="656"/>
      <c r="AF95" s="656"/>
      <c r="AG95" s="656"/>
    </row>
    <row r="96" spans="1:33" ht="20.100000000000001" customHeight="1">
      <c r="A96" s="1811"/>
      <c r="B96" s="1812"/>
      <c r="C96" s="1812"/>
      <c r="D96" s="1812"/>
      <c r="E96" s="1812"/>
      <c r="F96" s="1812"/>
      <c r="G96" s="1812"/>
      <c r="H96" s="1812"/>
      <c r="I96" s="1812"/>
      <c r="J96" s="1812"/>
      <c r="K96" s="1812"/>
      <c r="L96" s="1812"/>
      <c r="M96" s="1812"/>
      <c r="N96" s="1812"/>
      <c r="O96" s="1812"/>
      <c r="P96" s="1812"/>
      <c r="Q96" s="1812"/>
      <c r="R96" s="1812"/>
      <c r="S96" s="1812"/>
      <c r="T96" s="1812"/>
      <c r="U96" s="1812"/>
      <c r="V96" s="1812"/>
      <c r="W96" s="1812"/>
      <c r="X96" s="1812"/>
      <c r="Y96" s="1812"/>
      <c r="Z96" s="1812"/>
      <c r="AA96" s="1813"/>
      <c r="AB96" s="1805"/>
      <c r="AC96" s="1806"/>
      <c r="AD96" s="1807"/>
      <c r="AE96" s="656"/>
      <c r="AF96" s="656"/>
      <c r="AG96" s="656"/>
    </row>
    <row r="97" spans="1:33" ht="20.100000000000001" customHeight="1" thickBot="1">
      <c r="A97" s="1814"/>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6"/>
      <c r="AB97" s="1808"/>
      <c r="AC97" s="1809"/>
      <c r="AD97" s="1810"/>
      <c r="AE97" s="656"/>
      <c r="AF97" s="656"/>
      <c r="AG97" s="656"/>
    </row>
    <row r="110" spans="1:33">
      <c r="A110" s="594" t="s">
        <v>3563</v>
      </c>
    </row>
    <row r="111" spans="1:33">
      <c r="A111" s="594" t="s">
        <v>3564</v>
      </c>
    </row>
    <row r="112" spans="1:33">
      <c r="A112" s="594" t="s">
        <v>3565</v>
      </c>
    </row>
    <row r="113" spans="1:1">
      <c r="A113" s="594" t="s">
        <v>3566</v>
      </c>
    </row>
    <row r="114" spans="1:1">
      <c r="A114" s="594" t="s">
        <v>3567</v>
      </c>
    </row>
    <row r="115" spans="1:1">
      <c r="A115" s="594" t="s">
        <v>3568</v>
      </c>
    </row>
    <row r="116" spans="1:1">
      <c r="A116" s="594" t="s">
        <v>3569</v>
      </c>
    </row>
  </sheetData>
  <mergeCells count="24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 ref="A20:E20"/>
    <mergeCell ref="Y20:AA20"/>
    <mergeCell ref="AB20:AD20"/>
    <mergeCell ref="A21:E22"/>
    <mergeCell ref="Y21:AA22"/>
    <mergeCell ref="AB21:AD22"/>
    <mergeCell ref="A11:E13"/>
    <mergeCell ref="Y11:AA13"/>
    <mergeCell ref="AB11:AD13"/>
    <mergeCell ref="A14:E19"/>
    <mergeCell ref="Y14:AA19"/>
    <mergeCell ref="AB14:AD19"/>
    <mergeCell ref="A23:E24"/>
    <mergeCell ref="G23:H23"/>
    <mergeCell ref="S23:V23"/>
    <mergeCell ref="Y23:AA24"/>
    <mergeCell ref="AB23:AD24"/>
    <mergeCell ref="A25:E26"/>
    <mergeCell ref="Y25:AA26"/>
    <mergeCell ref="AB25:AD26"/>
    <mergeCell ref="N26:O26"/>
    <mergeCell ref="V26:W26"/>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42:E44"/>
    <mergeCell ref="F42:X44"/>
    <mergeCell ref="Y42:AA44"/>
    <mergeCell ref="AB42:AD44"/>
    <mergeCell ref="J39:K39"/>
    <mergeCell ref="L39:M39"/>
    <mergeCell ref="N39:O39"/>
    <mergeCell ref="Q39:S39"/>
    <mergeCell ref="T39:U39"/>
    <mergeCell ref="F40:I40"/>
    <mergeCell ref="L40:M40"/>
    <mergeCell ref="T40:W40"/>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8:E68"/>
    <mergeCell ref="J68:P68"/>
    <mergeCell ref="Y68:AA68"/>
    <mergeCell ref="AB68:AD68"/>
    <mergeCell ref="A70:AD70"/>
    <mergeCell ref="A71:D71"/>
    <mergeCell ref="E71:I71"/>
    <mergeCell ref="J71:M71"/>
    <mergeCell ref="N71:Q71"/>
    <mergeCell ref="R71:AA71"/>
    <mergeCell ref="AB71:AD71"/>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769"/>
  </cols>
  <sheetData>
    <row r="6" spans="4:10" ht="42">
      <c r="D6" s="768" t="s">
        <v>3570</v>
      </c>
    </row>
    <row r="9" spans="4:10" ht="14.25">
      <c r="D9" s="770" t="s">
        <v>3571</v>
      </c>
    </row>
    <row r="12" spans="4:10" ht="14.25" thickBot="1"/>
    <row r="13" spans="4:10" ht="15" thickBot="1">
      <c r="D13" s="771" t="s">
        <v>3572</v>
      </c>
      <c r="J13" s="772" t="s">
        <v>3573</v>
      </c>
    </row>
    <row r="15" spans="4:10">
      <c r="D15" s="769" t="s">
        <v>3574</v>
      </c>
      <c r="J15" s="769" t="s">
        <v>3575</v>
      </c>
    </row>
    <row r="16" spans="4:10">
      <c r="D16" s="769" t="s">
        <v>3576</v>
      </c>
      <c r="J16" s="769" t="s">
        <v>3576</v>
      </c>
    </row>
    <row r="17" spans="4:14">
      <c r="D17" s="769" t="s">
        <v>3577</v>
      </c>
      <c r="J17" s="769" t="s">
        <v>3577</v>
      </c>
    </row>
    <row r="18" spans="4:14" ht="14.25">
      <c r="D18" s="769" t="s">
        <v>3578</v>
      </c>
      <c r="J18" s="769" t="s">
        <v>3579</v>
      </c>
      <c r="N18" s="773"/>
    </row>
    <row r="19" spans="4:14">
      <c r="D19" s="769" t="s">
        <v>3580</v>
      </c>
      <c r="J19" s="769" t="s">
        <v>3580</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792" customWidth="1"/>
    <col min="10" max="10" width="3.125" style="792" customWidth="1"/>
    <col min="11" max="31" width="3" style="792" customWidth="1"/>
    <col min="32" max="32" width="6.25" style="792" customWidth="1"/>
    <col min="33" max="33" width="4.625" style="792" customWidth="1"/>
    <col min="34" max="256" width="9" style="792"/>
    <col min="257" max="265" width="3" style="792" customWidth="1"/>
    <col min="266" max="266" width="3.125" style="792" customWidth="1"/>
    <col min="267" max="287" width="3" style="792" customWidth="1"/>
    <col min="288" max="288" width="6.25" style="792" customWidth="1"/>
    <col min="289" max="289" width="4.625" style="792" customWidth="1"/>
    <col min="290" max="512" width="9" style="792"/>
    <col min="513" max="521" width="3" style="792" customWidth="1"/>
    <col min="522" max="522" width="3.125" style="792" customWidth="1"/>
    <col min="523" max="543" width="3" style="792" customWidth="1"/>
    <col min="544" max="544" width="6.25" style="792" customWidth="1"/>
    <col min="545" max="545" width="4.625" style="792" customWidth="1"/>
    <col min="546" max="768" width="9" style="792"/>
    <col min="769" max="777" width="3" style="792" customWidth="1"/>
    <col min="778" max="778" width="3.125" style="792" customWidth="1"/>
    <col min="779" max="799" width="3" style="792" customWidth="1"/>
    <col min="800" max="800" width="6.25" style="792" customWidth="1"/>
    <col min="801" max="801" width="4.625" style="792" customWidth="1"/>
    <col min="802" max="1024" width="9" style="792"/>
    <col min="1025" max="1033" width="3" style="792" customWidth="1"/>
    <col min="1034" max="1034" width="3.125" style="792" customWidth="1"/>
    <col min="1035" max="1055" width="3" style="792" customWidth="1"/>
    <col min="1056" max="1056" width="6.25" style="792" customWidth="1"/>
    <col min="1057" max="1057" width="4.625" style="792" customWidth="1"/>
    <col min="1058" max="1280" width="9" style="792"/>
    <col min="1281" max="1289" width="3" style="792" customWidth="1"/>
    <col min="1290" max="1290" width="3.125" style="792" customWidth="1"/>
    <col min="1291" max="1311" width="3" style="792" customWidth="1"/>
    <col min="1312" max="1312" width="6.25" style="792" customWidth="1"/>
    <col min="1313" max="1313" width="4.625" style="792" customWidth="1"/>
    <col min="1314" max="1536" width="9" style="792"/>
    <col min="1537" max="1545" width="3" style="792" customWidth="1"/>
    <col min="1546" max="1546" width="3.125" style="792" customWidth="1"/>
    <col min="1547" max="1567" width="3" style="792" customWidth="1"/>
    <col min="1568" max="1568" width="6.25" style="792" customWidth="1"/>
    <col min="1569" max="1569" width="4.625" style="792" customWidth="1"/>
    <col min="1570" max="1792" width="9" style="792"/>
    <col min="1793" max="1801" width="3" style="792" customWidth="1"/>
    <col min="1802" max="1802" width="3.125" style="792" customWidth="1"/>
    <col min="1803" max="1823" width="3" style="792" customWidth="1"/>
    <col min="1824" max="1824" width="6.25" style="792" customWidth="1"/>
    <col min="1825" max="1825" width="4.625" style="792" customWidth="1"/>
    <col min="1826" max="2048" width="9" style="792"/>
    <col min="2049" max="2057" width="3" style="792" customWidth="1"/>
    <col min="2058" max="2058" width="3.125" style="792" customWidth="1"/>
    <col min="2059" max="2079" width="3" style="792" customWidth="1"/>
    <col min="2080" max="2080" width="6.25" style="792" customWidth="1"/>
    <col min="2081" max="2081" width="4.625" style="792" customWidth="1"/>
    <col min="2082" max="2304" width="9" style="792"/>
    <col min="2305" max="2313" width="3" style="792" customWidth="1"/>
    <col min="2314" max="2314" width="3.125" style="792" customWidth="1"/>
    <col min="2315" max="2335" width="3" style="792" customWidth="1"/>
    <col min="2336" max="2336" width="6.25" style="792" customWidth="1"/>
    <col min="2337" max="2337" width="4.625" style="792" customWidth="1"/>
    <col min="2338" max="2560" width="9" style="792"/>
    <col min="2561" max="2569" width="3" style="792" customWidth="1"/>
    <col min="2570" max="2570" width="3.125" style="792" customWidth="1"/>
    <col min="2571" max="2591" width="3" style="792" customWidth="1"/>
    <col min="2592" max="2592" width="6.25" style="792" customWidth="1"/>
    <col min="2593" max="2593" width="4.625" style="792" customWidth="1"/>
    <col min="2594" max="2816" width="9" style="792"/>
    <col min="2817" max="2825" width="3" style="792" customWidth="1"/>
    <col min="2826" max="2826" width="3.125" style="792" customWidth="1"/>
    <col min="2827" max="2847" width="3" style="792" customWidth="1"/>
    <col min="2848" max="2848" width="6.25" style="792" customWidth="1"/>
    <col min="2849" max="2849" width="4.625" style="792" customWidth="1"/>
    <col min="2850" max="3072" width="9" style="792"/>
    <col min="3073" max="3081" width="3" style="792" customWidth="1"/>
    <col min="3082" max="3082" width="3.125" style="792" customWidth="1"/>
    <col min="3083" max="3103" width="3" style="792" customWidth="1"/>
    <col min="3104" max="3104" width="6.25" style="792" customWidth="1"/>
    <col min="3105" max="3105" width="4.625" style="792" customWidth="1"/>
    <col min="3106" max="3328" width="9" style="792"/>
    <col min="3329" max="3337" width="3" style="792" customWidth="1"/>
    <col min="3338" max="3338" width="3.125" style="792" customWidth="1"/>
    <col min="3339" max="3359" width="3" style="792" customWidth="1"/>
    <col min="3360" max="3360" width="6.25" style="792" customWidth="1"/>
    <col min="3361" max="3361" width="4.625" style="792" customWidth="1"/>
    <col min="3362" max="3584" width="9" style="792"/>
    <col min="3585" max="3593" width="3" style="792" customWidth="1"/>
    <col min="3594" max="3594" width="3.125" style="792" customWidth="1"/>
    <col min="3595" max="3615" width="3" style="792" customWidth="1"/>
    <col min="3616" max="3616" width="6.25" style="792" customWidth="1"/>
    <col min="3617" max="3617" width="4.625" style="792" customWidth="1"/>
    <col min="3618" max="3840" width="9" style="792"/>
    <col min="3841" max="3849" width="3" style="792" customWidth="1"/>
    <col min="3850" max="3850" width="3.125" style="792" customWidth="1"/>
    <col min="3851" max="3871" width="3" style="792" customWidth="1"/>
    <col min="3872" max="3872" width="6.25" style="792" customWidth="1"/>
    <col min="3873" max="3873" width="4.625" style="792" customWidth="1"/>
    <col min="3874" max="4096" width="9" style="792"/>
    <col min="4097" max="4105" width="3" style="792" customWidth="1"/>
    <col min="4106" max="4106" width="3.125" style="792" customWidth="1"/>
    <col min="4107" max="4127" width="3" style="792" customWidth="1"/>
    <col min="4128" max="4128" width="6.25" style="792" customWidth="1"/>
    <col min="4129" max="4129" width="4.625" style="792" customWidth="1"/>
    <col min="4130" max="4352" width="9" style="792"/>
    <col min="4353" max="4361" width="3" style="792" customWidth="1"/>
    <col min="4362" max="4362" width="3.125" style="792" customWidth="1"/>
    <col min="4363" max="4383" width="3" style="792" customWidth="1"/>
    <col min="4384" max="4384" width="6.25" style="792" customWidth="1"/>
    <col min="4385" max="4385" width="4.625" style="792" customWidth="1"/>
    <col min="4386" max="4608" width="9" style="792"/>
    <col min="4609" max="4617" width="3" style="792" customWidth="1"/>
    <col min="4618" max="4618" width="3.125" style="792" customWidth="1"/>
    <col min="4619" max="4639" width="3" style="792" customWidth="1"/>
    <col min="4640" max="4640" width="6.25" style="792" customWidth="1"/>
    <col min="4641" max="4641" width="4.625" style="792" customWidth="1"/>
    <col min="4642" max="4864" width="9" style="792"/>
    <col min="4865" max="4873" width="3" style="792" customWidth="1"/>
    <col min="4874" max="4874" width="3.125" style="792" customWidth="1"/>
    <col min="4875" max="4895" width="3" style="792" customWidth="1"/>
    <col min="4896" max="4896" width="6.25" style="792" customWidth="1"/>
    <col min="4897" max="4897" width="4.625" style="792" customWidth="1"/>
    <col min="4898" max="5120" width="9" style="792"/>
    <col min="5121" max="5129" width="3" style="792" customWidth="1"/>
    <col min="5130" max="5130" width="3.125" style="792" customWidth="1"/>
    <col min="5131" max="5151" width="3" style="792" customWidth="1"/>
    <col min="5152" max="5152" width="6.25" style="792" customWidth="1"/>
    <col min="5153" max="5153" width="4.625" style="792" customWidth="1"/>
    <col min="5154" max="5376" width="9" style="792"/>
    <col min="5377" max="5385" width="3" style="792" customWidth="1"/>
    <col min="5386" max="5386" width="3.125" style="792" customWidth="1"/>
    <col min="5387" max="5407" width="3" style="792" customWidth="1"/>
    <col min="5408" max="5408" width="6.25" style="792" customWidth="1"/>
    <col min="5409" max="5409" width="4.625" style="792" customWidth="1"/>
    <col min="5410" max="5632" width="9" style="792"/>
    <col min="5633" max="5641" width="3" style="792" customWidth="1"/>
    <col min="5642" max="5642" width="3.125" style="792" customWidth="1"/>
    <col min="5643" max="5663" width="3" style="792" customWidth="1"/>
    <col min="5664" max="5664" width="6.25" style="792" customWidth="1"/>
    <col min="5665" max="5665" width="4.625" style="792" customWidth="1"/>
    <col min="5666" max="5888" width="9" style="792"/>
    <col min="5889" max="5897" width="3" style="792" customWidth="1"/>
    <col min="5898" max="5898" width="3.125" style="792" customWidth="1"/>
    <col min="5899" max="5919" width="3" style="792" customWidth="1"/>
    <col min="5920" max="5920" width="6.25" style="792" customWidth="1"/>
    <col min="5921" max="5921" width="4.625" style="792" customWidth="1"/>
    <col min="5922" max="6144" width="9" style="792"/>
    <col min="6145" max="6153" width="3" style="792" customWidth="1"/>
    <col min="6154" max="6154" width="3.125" style="792" customWidth="1"/>
    <col min="6155" max="6175" width="3" style="792" customWidth="1"/>
    <col min="6176" max="6176" width="6.25" style="792" customWidth="1"/>
    <col min="6177" max="6177" width="4.625" style="792" customWidth="1"/>
    <col min="6178" max="6400" width="9" style="792"/>
    <col min="6401" max="6409" width="3" style="792" customWidth="1"/>
    <col min="6410" max="6410" width="3.125" style="792" customWidth="1"/>
    <col min="6411" max="6431" width="3" style="792" customWidth="1"/>
    <col min="6432" max="6432" width="6.25" style="792" customWidth="1"/>
    <col min="6433" max="6433" width="4.625" style="792" customWidth="1"/>
    <col min="6434" max="6656" width="9" style="792"/>
    <col min="6657" max="6665" width="3" style="792" customWidth="1"/>
    <col min="6666" max="6666" width="3.125" style="792" customWidth="1"/>
    <col min="6667" max="6687" width="3" style="792" customWidth="1"/>
    <col min="6688" max="6688" width="6.25" style="792" customWidth="1"/>
    <col min="6689" max="6689" width="4.625" style="792" customWidth="1"/>
    <col min="6690" max="6912" width="9" style="792"/>
    <col min="6913" max="6921" width="3" style="792" customWidth="1"/>
    <col min="6922" max="6922" width="3.125" style="792" customWidth="1"/>
    <col min="6923" max="6943" width="3" style="792" customWidth="1"/>
    <col min="6944" max="6944" width="6.25" style="792" customWidth="1"/>
    <col min="6945" max="6945" width="4.625" style="792" customWidth="1"/>
    <col min="6946" max="7168" width="9" style="792"/>
    <col min="7169" max="7177" width="3" style="792" customWidth="1"/>
    <col min="7178" max="7178" width="3.125" style="792" customWidth="1"/>
    <col min="7179" max="7199" width="3" style="792" customWidth="1"/>
    <col min="7200" max="7200" width="6.25" style="792" customWidth="1"/>
    <col min="7201" max="7201" width="4.625" style="792" customWidth="1"/>
    <col min="7202" max="7424" width="9" style="792"/>
    <col min="7425" max="7433" width="3" style="792" customWidth="1"/>
    <col min="7434" max="7434" width="3.125" style="792" customWidth="1"/>
    <col min="7435" max="7455" width="3" style="792" customWidth="1"/>
    <col min="7456" max="7456" width="6.25" style="792" customWidth="1"/>
    <col min="7457" max="7457" width="4.625" style="792" customWidth="1"/>
    <col min="7458" max="7680" width="9" style="792"/>
    <col min="7681" max="7689" width="3" style="792" customWidth="1"/>
    <col min="7690" max="7690" width="3.125" style="792" customWidth="1"/>
    <col min="7691" max="7711" width="3" style="792" customWidth="1"/>
    <col min="7712" max="7712" width="6.25" style="792" customWidth="1"/>
    <col min="7713" max="7713" width="4.625" style="792" customWidth="1"/>
    <col min="7714" max="7936" width="9" style="792"/>
    <col min="7937" max="7945" width="3" style="792" customWidth="1"/>
    <col min="7946" max="7946" width="3.125" style="792" customWidth="1"/>
    <col min="7947" max="7967" width="3" style="792" customWidth="1"/>
    <col min="7968" max="7968" width="6.25" style="792" customWidth="1"/>
    <col min="7969" max="7969" width="4.625" style="792" customWidth="1"/>
    <col min="7970" max="8192" width="9" style="792"/>
    <col min="8193" max="8201" width="3" style="792" customWidth="1"/>
    <col min="8202" max="8202" width="3.125" style="792" customWidth="1"/>
    <col min="8203" max="8223" width="3" style="792" customWidth="1"/>
    <col min="8224" max="8224" width="6.25" style="792" customWidth="1"/>
    <col min="8225" max="8225" width="4.625" style="792" customWidth="1"/>
    <col min="8226" max="8448" width="9" style="792"/>
    <col min="8449" max="8457" width="3" style="792" customWidth="1"/>
    <col min="8458" max="8458" width="3.125" style="792" customWidth="1"/>
    <col min="8459" max="8479" width="3" style="792" customWidth="1"/>
    <col min="8480" max="8480" width="6.25" style="792" customWidth="1"/>
    <col min="8481" max="8481" width="4.625" style="792" customWidth="1"/>
    <col min="8482" max="8704" width="9" style="792"/>
    <col min="8705" max="8713" width="3" style="792" customWidth="1"/>
    <col min="8714" max="8714" width="3.125" style="792" customWidth="1"/>
    <col min="8715" max="8735" width="3" style="792" customWidth="1"/>
    <col min="8736" max="8736" width="6.25" style="792" customWidth="1"/>
    <col min="8737" max="8737" width="4.625" style="792" customWidth="1"/>
    <col min="8738" max="8960" width="9" style="792"/>
    <col min="8961" max="8969" width="3" style="792" customWidth="1"/>
    <col min="8970" max="8970" width="3.125" style="792" customWidth="1"/>
    <col min="8971" max="8991" width="3" style="792" customWidth="1"/>
    <col min="8992" max="8992" width="6.25" style="792" customWidth="1"/>
    <col min="8993" max="8993" width="4.625" style="792" customWidth="1"/>
    <col min="8994" max="9216" width="9" style="792"/>
    <col min="9217" max="9225" width="3" style="792" customWidth="1"/>
    <col min="9226" max="9226" width="3.125" style="792" customWidth="1"/>
    <col min="9227" max="9247" width="3" style="792" customWidth="1"/>
    <col min="9248" max="9248" width="6.25" style="792" customWidth="1"/>
    <col min="9249" max="9249" width="4.625" style="792" customWidth="1"/>
    <col min="9250" max="9472" width="9" style="792"/>
    <col min="9473" max="9481" width="3" style="792" customWidth="1"/>
    <col min="9482" max="9482" width="3.125" style="792" customWidth="1"/>
    <col min="9483" max="9503" width="3" style="792" customWidth="1"/>
    <col min="9504" max="9504" width="6.25" style="792" customWidth="1"/>
    <col min="9505" max="9505" width="4.625" style="792" customWidth="1"/>
    <col min="9506" max="9728" width="9" style="792"/>
    <col min="9729" max="9737" width="3" style="792" customWidth="1"/>
    <col min="9738" max="9738" width="3.125" style="792" customWidth="1"/>
    <col min="9739" max="9759" width="3" style="792" customWidth="1"/>
    <col min="9760" max="9760" width="6.25" style="792" customWidth="1"/>
    <col min="9761" max="9761" width="4.625" style="792" customWidth="1"/>
    <col min="9762" max="9984" width="9" style="792"/>
    <col min="9985" max="9993" width="3" style="792" customWidth="1"/>
    <col min="9994" max="9994" width="3.125" style="792" customWidth="1"/>
    <col min="9995" max="10015" width="3" style="792" customWidth="1"/>
    <col min="10016" max="10016" width="6.25" style="792" customWidth="1"/>
    <col min="10017" max="10017" width="4.625" style="792" customWidth="1"/>
    <col min="10018" max="10240" width="9" style="792"/>
    <col min="10241" max="10249" width="3" style="792" customWidth="1"/>
    <col min="10250" max="10250" width="3.125" style="792" customWidth="1"/>
    <col min="10251" max="10271" width="3" style="792" customWidth="1"/>
    <col min="10272" max="10272" width="6.25" style="792" customWidth="1"/>
    <col min="10273" max="10273" width="4.625" style="792" customWidth="1"/>
    <col min="10274" max="10496" width="9" style="792"/>
    <col min="10497" max="10505" width="3" style="792" customWidth="1"/>
    <col min="10506" max="10506" width="3.125" style="792" customWidth="1"/>
    <col min="10507" max="10527" width="3" style="792" customWidth="1"/>
    <col min="10528" max="10528" width="6.25" style="792" customWidth="1"/>
    <col min="10529" max="10529" width="4.625" style="792" customWidth="1"/>
    <col min="10530" max="10752" width="9" style="792"/>
    <col min="10753" max="10761" width="3" style="792" customWidth="1"/>
    <col min="10762" max="10762" width="3.125" style="792" customWidth="1"/>
    <col min="10763" max="10783" width="3" style="792" customWidth="1"/>
    <col min="10784" max="10784" width="6.25" style="792" customWidth="1"/>
    <col min="10785" max="10785" width="4.625" style="792" customWidth="1"/>
    <col min="10786" max="11008" width="9" style="792"/>
    <col min="11009" max="11017" width="3" style="792" customWidth="1"/>
    <col min="11018" max="11018" width="3.125" style="792" customWidth="1"/>
    <col min="11019" max="11039" width="3" style="792" customWidth="1"/>
    <col min="11040" max="11040" width="6.25" style="792" customWidth="1"/>
    <col min="11041" max="11041" width="4.625" style="792" customWidth="1"/>
    <col min="11042" max="11264" width="9" style="792"/>
    <col min="11265" max="11273" width="3" style="792" customWidth="1"/>
    <col min="11274" max="11274" width="3.125" style="792" customWidth="1"/>
    <col min="11275" max="11295" width="3" style="792" customWidth="1"/>
    <col min="11296" max="11296" width="6.25" style="792" customWidth="1"/>
    <col min="11297" max="11297" width="4.625" style="792" customWidth="1"/>
    <col min="11298" max="11520" width="9" style="792"/>
    <col min="11521" max="11529" width="3" style="792" customWidth="1"/>
    <col min="11530" max="11530" width="3.125" style="792" customWidth="1"/>
    <col min="11531" max="11551" width="3" style="792" customWidth="1"/>
    <col min="11552" max="11552" width="6.25" style="792" customWidth="1"/>
    <col min="11553" max="11553" width="4.625" style="792" customWidth="1"/>
    <col min="11554" max="11776" width="9" style="792"/>
    <col min="11777" max="11785" width="3" style="792" customWidth="1"/>
    <col min="11786" max="11786" width="3.125" style="792" customWidth="1"/>
    <col min="11787" max="11807" width="3" style="792" customWidth="1"/>
    <col min="11808" max="11808" width="6.25" style="792" customWidth="1"/>
    <col min="11809" max="11809" width="4.625" style="792" customWidth="1"/>
    <col min="11810" max="12032" width="9" style="792"/>
    <col min="12033" max="12041" width="3" style="792" customWidth="1"/>
    <col min="12042" max="12042" width="3.125" style="792" customWidth="1"/>
    <col min="12043" max="12063" width="3" style="792" customWidth="1"/>
    <col min="12064" max="12064" width="6.25" style="792" customWidth="1"/>
    <col min="12065" max="12065" width="4.625" style="792" customWidth="1"/>
    <col min="12066" max="12288" width="9" style="792"/>
    <col min="12289" max="12297" width="3" style="792" customWidth="1"/>
    <col min="12298" max="12298" width="3.125" style="792" customWidth="1"/>
    <col min="12299" max="12319" width="3" style="792" customWidth="1"/>
    <col min="12320" max="12320" width="6.25" style="792" customWidth="1"/>
    <col min="12321" max="12321" width="4.625" style="792" customWidth="1"/>
    <col min="12322" max="12544" width="9" style="792"/>
    <col min="12545" max="12553" width="3" style="792" customWidth="1"/>
    <col min="12554" max="12554" width="3.125" style="792" customWidth="1"/>
    <col min="12555" max="12575" width="3" style="792" customWidth="1"/>
    <col min="12576" max="12576" width="6.25" style="792" customWidth="1"/>
    <col min="12577" max="12577" width="4.625" style="792" customWidth="1"/>
    <col min="12578" max="12800" width="9" style="792"/>
    <col min="12801" max="12809" width="3" style="792" customWidth="1"/>
    <col min="12810" max="12810" width="3.125" style="792" customWidth="1"/>
    <col min="12811" max="12831" width="3" style="792" customWidth="1"/>
    <col min="12832" max="12832" width="6.25" style="792" customWidth="1"/>
    <col min="12833" max="12833" width="4.625" style="792" customWidth="1"/>
    <col min="12834" max="13056" width="9" style="792"/>
    <col min="13057" max="13065" width="3" style="792" customWidth="1"/>
    <col min="13066" max="13066" width="3.125" style="792" customWidth="1"/>
    <col min="13067" max="13087" width="3" style="792" customWidth="1"/>
    <col min="13088" max="13088" width="6.25" style="792" customWidth="1"/>
    <col min="13089" max="13089" width="4.625" style="792" customWidth="1"/>
    <col min="13090" max="13312" width="9" style="792"/>
    <col min="13313" max="13321" width="3" style="792" customWidth="1"/>
    <col min="13322" max="13322" width="3.125" style="792" customWidth="1"/>
    <col min="13323" max="13343" width="3" style="792" customWidth="1"/>
    <col min="13344" max="13344" width="6.25" style="792" customWidth="1"/>
    <col min="13345" max="13345" width="4.625" style="792" customWidth="1"/>
    <col min="13346" max="13568" width="9" style="792"/>
    <col min="13569" max="13577" width="3" style="792" customWidth="1"/>
    <col min="13578" max="13578" width="3.125" style="792" customWidth="1"/>
    <col min="13579" max="13599" width="3" style="792" customWidth="1"/>
    <col min="13600" max="13600" width="6.25" style="792" customWidth="1"/>
    <col min="13601" max="13601" width="4.625" style="792" customWidth="1"/>
    <col min="13602" max="13824" width="9" style="792"/>
    <col min="13825" max="13833" width="3" style="792" customWidth="1"/>
    <col min="13834" max="13834" width="3.125" style="792" customWidth="1"/>
    <col min="13835" max="13855" width="3" style="792" customWidth="1"/>
    <col min="13856" max="13856" width="6.25" style="792" customWidth="1"/>
    <col min="13857" max="13857" width="4.625" style="792" customWidth="1"/>
    <col min="13858" max="14080" width="9" style="792"/>
    <col min="14081" max="14089" width="3" style="792" customWidth="1"/>
    <col min="14090" max="14090" width="3.125" style="792" customWidth="1"/>
    <col min="14091" max="14111" width="3" style="792" customWidth="1"/>
    <col min="14112" max="14112" width="6.25" style="792" customWidth="1"/>
    <col min="14113" max="14113" width="4.625" style="792" customWidth="1"/>
    <col min="14114" max="14336" width="9" style="792"/>
    <col min="14337" max="14345" width="3" style="792" customWidth="1"/>
    <col min="14346" max="14346" width="3.125" style="792" customWidth="1"/>
    <col min="14347" max="14367" width="3" style="792" customWidth="1"/>
    <col min="14368" max="14368" width="6.25" style="792" customWidth="1"/>
    <col min="14369" max="14369" width="4.625" style="792" customWidth="1"/>
    <col min="14370" max="14592" width="9" style="792"/>
    <col min="14593" max="14601" width="3" style="792" customWidth="1"/>
    <col min="14602" max="14602" width="3.125" style="792" customWidth="1"/>
    <col min="14603" max="14623" width="3" style="792" customWidth="1"/>
    <col min="14624" max="14624" width="6.25" style="792" customWidth="1"/>
    <col min="14625" max="14625" width="4.625" style="792" customWidth="1"/>
    <col min="14626" max="14848" width="9" style="792"/>
    <col min="14849" max="14857" width="3" style="792" customWidth="1"/>
    <col min="14858" max="14858" width="3.125" style="792" customWidth="1"/>
    <col min="14859" max="14879" width="3" style="792" customWidth="1"/>
    <col min="14880" max="14880" width="6.25" style="792" customWidth="1"/>
    <col min="14881" max="14881" width="4.625" style="792" customWidth="1"/>
    <col min="14882" max="15104" width="9" style="792"/>
    <col min="15105" max="15113" width="3" style="792" customWidth="1"/>
    <col min="15114" max="15114" width="3.125" style="792" customWidth="1"/>
    <col min="15115" max="15135" width="3" style="792" customWidth="1"/>
    <col min="15136" max="15136" width="6.25" style="792" customWidth="1"/>
    <col min="15137" max="15137" width="4.625" style="792" customWidth="1"/>
    <col min="15138" max="15360" width="9" style="792"/>
    <col min="15361" max="15369" width="3" style="792" customWidth="1"/>
    <col min="15370" max="15370" width="3.125" style="792" customWidth="1"/>
    <col min="15371" max="15391" width="3" style="792" customWidth="1"/>
    <col min="15392" max="15392" width="6.25" style="792" customWidth="1"/>
    <col min="15393" max="15393" width="4.625" style="792" customWidth="1"/>
    <col min="15394" max="15616" width="9" style="792"/>
    <col min="15617" max="15625" width="3" style="792" customWidth="1"/>
    <col min="15626" max="15626" width="3.125" style="792" customWidth="1"/>
    <col min="15627" max="15647" width="3" style="792" customWidth="1"/>
    <col min="15648" max="15648" width="6.25" style="792" customWidth="1"/>
    <col min="15649" max="15649" width="4.625" style="792" customWidth="1"/>
    <col min="15650" max="15872" width="9" style="792"/>
    <col min="15873" max="15881" width="3" style="792" customWidth="1"/>
    <col min="15882" max="15882" width="3.125" style="792" customWidth="1"/>
    <col min="15883" max="15903" width="3" style="792" customWidth="1"/>
    <col min="15904" max="15904" width="6.25" style="792" customWidth="1"/>
    <col min="15905" max="15905" width="4.625" style="792" customWidth="1"/>
    <col min="15906" max="16128" width="9" style="792"/>
    <col min="16129" max="16137" width="3" style="792" customWidth="1"/>
    <col min="16138" max="16138" width="3.125" style="792" customWidth="1"/>
    <col min="16139" max="16159" width="3" style="792" customWidth="1"/>
    <col min="16160" max="16160" width="6.25" style="792" customWidth="1"/>
    <col min="16161" max="16161" width="4.625" style="792" customWidth="1"/>
    <col min="16162" max="16384" width="9" style="792"/>
  </cols>
  <sheetData>
    <row r="1" spans="1:33" s="778" customFormat="1" ht="15.75" customHeight="1">
      <c r="A1" s="774" t="s">
        <v>2563</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6"/>
      <c r="AG1" s="777"/>
    </row>
    <row r="2" spans="1:33" s="778" customFormat="1" ht="15.75" customHeight="1">
      <c r="A2" s="779" t="s">
        <v>2564</v>
      </c>
      <c r="B2" s="780"/>
      <c r="C2" s="780"/>
      <c r="D2" s="780"/>
      <c r="E2" s="780"/>
      <c r="F2" s="781"/>
      <c r="G2" s="781"/>
      <c r="H2" s="781"/>
      <c r="I2" s="781"/>
      <c r="J2" s="781"/>
      <c r="K2" s="781" t="s">
        <v>2565</v>
      </c>
      <c r="L2" s="1988"/>
      <c r="M2" s="1988"/>
      <c r="N2" s="1988"/>
      <c r="O2" s="1988"/>
      <c r="P2" s="1984" t="s">
        <v>2566</v>
      </c>
      <c r="Q2" s="1984"/>
      <c r="R2" s="1984"/>
      <c r="S2" s="1988"/>
      <c r="T2" s="1988"/>
      <c r="U2" s="1988"/>
      <c r="V2" s="1988"/>
      <c r="W2" s="1984" t="s">
        <v>2567</v>
      </c>
      <c r="X2" s="1984"/>
      <c r="Y2" s="1984"/>
      <c r="Z2" s="1985"/>
      <c r="AA2" s="1985"/>
      <c r="AB2" s="1985"/>
      <c r="AC2" s="1985"/>
      <c r="AD2" s="1985"/>
      <c r="AE2" s="1985"/>
      <c r="AF2" s="783" t="s">
        <v>17</v>
      </c>
      <c r="AG2" s="777"/>
    </row>
    <row r="3" spans="1:33" s="778" customFormat="1" ht="15.75" customHeight="1">
      <c r="A3" s="779" t="s">
        <v>2568</v>
      </c>
      <c r="B3" s="780"/>
      <c r="C3" s="780"/>
      <c r="D3" s="780"/>
      <c r="E3" s="780"/>
      <c r="F3" s="784"/>
      <c r="G3" s="784"/>
      <c r="H3" s="784"/>
      <c r="I3" s="784"/>
      <c r="J3" s="784"/>
      <c r="K3" s="1981"/>
      <c r="L3" s="1981"/>
      <c r="M3" s="1981"/>
      <c r="N3" s="1981"/>
      <c r="O3" s="1981"/>
      <c r="P3" s="1981"/>
      <c r="Q3" s="1981"/>
      <c r="R3" s="1981"/>
      <c r="S3" s="1981"/>
      <c r="T3" s="1981"/>
      <c r="U3" s="1981"/>
      <c r="V3" s="1981"/>
      <c r="W3" s="1981"/>
      <c r="X3" s="1981"/>
      <c r="Y3" s="1981"/>
      <c r="Z3" s="1981"/>
      <c r="AA3" s="1981"/>
      <c r="AB3" s="1981"/>
      <c r="AC3" s="1981"/>
      <c r="AD3" s="1981"/>
      <c r="AE3" s="1981"/>
      <c r="AF3" s="1982"/>
      <c r="AG3" s="777"/>
    </row>
    <row r="4" spans="1:33" s="778" customFormat="1" ht="15.75" customHeight="1">
      <c r="A4" s="779" t="s">
        <v>2569</v>
      </c>
      <c r="B4" s="780"/>
      <c r="C4" s="780"/>
      <c r="D4" s="780"/>
      <c r="E4" s="780"/>
      <c r="F4" s="780"/>
      <c r="G4" s="780"/>
      <c r="H4" s="780"/>
      <c r="I4" s="780"/>
      <c r="J4" s="780"/>
      <c r="K4" s="781" t="s">
        <v>2565</v>
      </c>
      <c r="L4" s="1983"/>
      <c r="M4" s="1983"/>
      <c r="N4" s="1983"/>
      <c r="O4" s="1984" t="s">
        <v>2570</v>
      </c>
      <c r="P4" s="1984"/>
      <c r="Q4" s="1984"/>
      <c r="R4" s="1984"/>
      <c r="S4" s="1984"/>
      <c r="T4" s="1983"/>
      <c r="U4" s="1983"/>
      <c r="V4" s="1983"/>
      <c r="W4" s="1984" t="s">
        <v>2571</v>
      </c>
      <c r="X4" s="1984"/>
      <c r="Y4" s="1984"/>
      <c r="Z4" s="1984"/>
      <c r="AA4" s="1985"/>
      <c r="AB4" s="1985"/>
      <c r="AC4" s="1985"/>
      <c r="AD4" s="1985"/>
      <c r="AE4" s="1985"/>
      <c r="AF4" s="783" t="s">
        <v>17</v>
      </c>
      <c r="AG4" s="777"/>
    </row>
    <row r="5" spans="1:33" s="778" customFormat="1" ht="15.75" customHeight="1">
      <c r="A5" s="779"/>
      <c r="B5" s="780"/>
      <c r="C5" s="780"/>
      <c r="D5" s="780"/>
      <c r="E5" s="780"/>
      <c r="F5" s="780"/>
      <c r="G5" s="780"/>
      <c r="H5" s="780"/>
      <c r="I5" s="780"/>
      <c r="J5" s="780"/>
      <c r="K5" s="1972"/>
      <c r="L5" s="1972"/>
      <c r="M5" s="1972"/>
      <c r="N5" s="1972"/>
      <c r="O5" s="1972"/>
      <c r="P5" s="1972"/>
      <c r="Q5" s="1972"/>
      <c r="R5" s="1972"/>
      <c r="S5" s="1972"/>
      <c r="T5" s="1972"/>
      <c r="U5" s="1972"/>
      <c r="V5" s="1972"/>
      <c r="W5" s="1972"/>
      <c r="X5" s="1972"/>
      <c r="Y5" s="1972"/>
      <c r="Z5" s="1972"/>
      <c r="AA5" s="1972"/>
      <c r="AB5" s="1972"/>
      <c r="AC5" s="1972"/>
      <c r="AD5" s="1972"/>
      <c r="AE5" s="1972"/>
      <c r="AF5" s="1973"/>
      <c r="AG5" s="777"/>
    </row>
    <row r="6" spans="1:33" s="778" customFormat="1" ht="15.75" customHeight="1">
      <c r="A6" s="779" t="s">
        <v>2572</v>
      </c>
      <c r="B6" s="780"/>
      <c r="C6" s="780"/>
      <c r="D6" s="780"/>
      <c r="E6" s="780"/>
      <c r="F6" s="780"/>
      <c r="G6" s="780"/>
      <c r="H6" s="780"/>
      <c r="I6" s="780"/>
      <c r="J6" s="780"/>
      <c r="K6" s="1974"/>
      <c r="L6" s="1974"/>
      <c r="M6" s="1974"/>
      <c r="N6" s="785"/>
      <c r="O6" s="782"/>
      <c r="P6" s="782"/>
      <c r="Q6" s="782"/>
      <c r="R6" s="780"/>
      <c r="S6" s="780"/>
      <c r="T6" s="780"/>
      <c r="U6" s="780"/>
      <c r="V6" s="780"/>
      <c r="W6" s="780"/>
      <c r="X6" s="780"/>
      <c r="Y6" s="780"/>
      <c r="Z6" s="780"/>
      <c r="AA6" s="780"/>
      <c r="AB6" s="780"/>
      <c r="AC6" s="780"/>
      <c r="AD6" s="780"/>
      <c r="AE6" s="780"/>
      <c r="AF6" s="783"/>
      <c r="AG6" s="777"/>
    </row>
    <row r="7" spans="1:33" s="778" customFormat="1" ht="15.75" customHeight="1">
      <c r="A7" s="779" t="s">
        <v>2573</v>
      </c>
      <c r="B7" s="780"/>
      <c r="C7" s="780"/>
      <c r="D7" s="780"/>
      <c r="E7" s="780"/>
      <c r="F7" s="780"/>
      <c r="G7" s="780"/>
      <c r="H7" s="780"/>
      <c r="I7" s="780"/>
      <c r="J7" s="780"/>
      <c r="K7" s="1975"/>
      <c r="L7" s="1975"/>
      <c r="M7" s="1975"/>
      <c r="N7" s="1975"/>
      <c r="O7" s="1975"/>
      <c r="P7" s="1975"/>
      <c r="Q7" s="1975"/>
      <c r="R7" s="1975"/>
      <c r="S7" s="1975"/>
      <c r="T7" s="1975"/>
      <c r="U7" s="1975"/>
      <c r="V7" s="1975"/>
      <c r="W7" s="1975"/>
      <c r="X7" s="1975"/>
      <c r="Y7" s="1975"/>
      <c r="Z7" s="1975"/>
      <c r="AA7" s="1975"/>
      <c r="AB7" s="1975"/>
      <c r="AC7" s="1975"/>
      <c r="AD7" s="1975"/>
      <c r="AE7" s="1975"/>
      <c r="AF7" s="1976"/>
      <c r="AG7" s="777"/>
    </row>
    <row r="8" spans="1:33" s="778" customFormat="1" ht="15.75" customHeight="1">
      <c r="A8" s="779" t="s">
        <v>2574</v>
      </c>
      <c r="B8" s="780"/>
      <c r="C8" s="780"/>
      <c r="D8" s="780"/>
      <c r="E8" s="780"/>
      <c r="F8" s="780"/>
      <c r="G8" s="780"/>
      <c r="H8" s="780"/>
      <c r="I8" s="780"/>
      <c r="J8" s="780"/>
      <c r="K8" s="1977"/>
      <c r="L8" s="1977"/>
      <c r="M8" s="1977"/>
      <c r="N8" s="1977"/>
      <c r="O8" s="1977"/>
      <c r="P8" s="1977"/>
      <c r="Q8" s="1977"/>
      <c r="R8" s="1977"/>
      <c r="S8" s="1977"/>
      <c r="T8" s="1977"/>
      <c r="U8" s="1977"/>
      <c r="V8" s="1977"/>
      <c r="W8" s="1977"/>
      <c r="X8" s="1977"/>
      <c r="Y8" s="1977"/>
      <c r="Z8" s="1977"/>
      <c r="AA8" s="1977"/>
      <c r="AB8" s="1977"/>
      <c r="AC8" s="1977"/>
      <c r="AD8" s="1977"/>
      <c r="AE8" s="1977"/>
      <c r="AF8" s="1978"/>
      <c r="AG8" s="777"/>
    </row>
    <row r="9" spans="1:33" s="778" customFormat="1" ht="15.75" customHeight="1">
      <c r="A9" s="779" t="s">
        <v>2575</v>
      </c>
      <c r="B9" s="780"/>
      <c r="C9" s="780"/>
      <c r="D9" s="780"/>
      <c r="E9" s="780"/>
      <c r="F9" s="780"/>
      <c r="G9" s="780"/>
      <c r="H9" s="780"/>
      <c r="I9" s="780"/>
      <c r="J9" s="780"/>
      <c r="K9" s="1977"/>
      <c r="L9" s="1977"/>
      <c r="M9" s="1977"/>
      <c r="N9" s="1977"/>
      <c r="O9" s="1977"/>
      <c r="P9" s="1977"/>
      <c r="Q9" s="1977"/>
      <c r="R9" s="1977"/>
      <c r="S9" s="1977"/>
      <c r="T9" s="1977"/>
      <c r="U9" s="1977"/>
      <c r="V9" s="1977"/>
      <c r="W9" s="1977"/>
      <c r="X9" s="1977"/>
      <c r="Y9" s="1977"/>
      <c r="Z9" s="1977"/>
      <c r="AA9" s="1977"/>
      <c r="AB9" s="1977"/>
      <c r="AC9" s="1977"/>
      <c r="AD9" s="1977"/>
      <c r="AE9" s="1977"/>
      <c r="AF9" s="1978"/>
      <c r="AG9" s="777"/>
    </row>
    <row r="10" spans="1:33" s="778" customFormat="1" ht="15.75" customHeight="1" thickBot="1">
      <c r="A10" s="787" t="s">
        <v>2576</v>
      </c>
      <c r="B10" s="788"/>
      <c r="C10" s="788"/>
      <c r="D10" s="788"/>
      <c r="E10" s="788"/>
      <c r="F10" s="788"/>
      <c r="G10" s="788"/>
      <c r="H10" s="788"/>
      <c r="I10" s="788"/>
      <c r="J10" s="788"/>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80"/>
      <c r="AG10" s="777"/>
    </row>
    <row r="11" spans="1:33" s="778" customFormat="1" ht="15.75" customHeight="1">
      <c r="A11" s="774" t="s">
        <v>2577</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6"/>
      <c r="AG11" s="777"/>
    </row>
    <row r="12" spans="1:33" s="778" customFormat="1" ht="15.75" customHeight="1">
      <c r="A12" s="779" t="s">
        <v>2564</v>
      </c>
      <c r="B12" s="780"/>
      <c r="C12" s="780"/>
      <c r="D12" s="780"/>
      <c r="E12" s="780"/>
      <c r="F12" s="781"/>
      <c r="G12" s="781"/>
      <c r="H12" s="781"/>
      <c r="I12" s="781"/>
      <c r="J12" s="781"/>
      <c r="K12" s="781" t="s">
        <v>2565</v>
      </c>
      <c r="L12" s="1988"/>
      <c r="M12" s="1988"/>
      <c r="N12" s="1988"/>
      <c r="O12" s="1988"/>
      <c r="P12" s="1984" t="s">
        <v>2566</v>
      </c>
      <c r="Q12" s="1984"/>
      <c r="R12" s="1984"/>
      <c r="S12" s="1988"/>
      <c r="T12" s="1988"/>
      <c r="U12" s="1988"/>
      <c r="V12" s="1988"/>
      <c r="W12" s="1984" t="s">
        <v>2567</v>
      </c>
      <c r="X12" s="1984"/>
      <c r="Y12" s="1984"/>
      <c r="Z12" s="1985"/>
      <c r="AA12" s="1985"/>
      <c r="AB12" s="1985"/>
      <c r="AC12" s="1985"/>
      <c r="AD12" s="1985"/>
      <c r="AE12" s="1985"/>
      <c r="AF12" s="783" t="s">
        <v>17</v>
      </c>
      <c r="AG12" s="777"/>
    </row>
    <row r="13" spans="1:33" s="778" customFormat="1" ht="15.75" customHeight="1">
      <c r="A13" s="779" t="s">
        <v>2568</v>
      </c>
      <c r="B13" s="780"/>
      <c r="C13" s="780"/>
      <c r="D13" s="780"/>
      <c r="E13" s="780"/>
      <c r="F13" s="784"/>
      <c r="G13" s="784"/>
      <c r="H13" s="784"/>
      <c r="I13" s="784"/>
      <c r="J13" s="784"/>
      <c r="K13" s="1981"/>
      <c r="L13" s="1981"/>
      <c r="M13" s="1981"/>
      <c r="N13" s="1981"/>
      <c r="O13" s="1981"/>
      <c r="P13" s="1981"/>
      <c r="Q13" s="1981"/>
      <c r="R13" s="1981"/>
      <c r="S13" s="1981"/>
      <c r="T13" s="1981"/>
      <c r="U13" s="1981"/>
      <c r="V13" s="1981"/>
      <c r="W13" s="1981"/>
      <c r="X13" s="1981"/>
      <c r="Y13" s="1981"/>
      <c r="Z13" s="1981"/>
      <c r="AA13" s="1981"/>
      <c r="AB13" s="1981"/>
      <c r="AC13" s="1981"/>
      <c r="AD13" s="1981"/>
      <c r="AE13" s="1981"/>
      <c r="AF13" s="1982"/>
      <c r="AG13" s="777"/>
    </row>
    <row r="14" spans="1:33" s="778" customFormat="1" ht="15.75" customHeight="1">
      <c r="A14" s="779" t="s">
        <v>2569</v>
      </c>
      <c r="B14" s="780"/>
      <c r="C14" s="780"/>
      <c r="D14" s="780"/>
      <c r="E14" s="780"/>
      <c r="F14" s="780"/>
      <c r="G14" s="780"/>
      <c r="H14" s="780"/>
      <c r="I14" s="780"/>
      <c r="J14" s="780"/>
      <c r="K14" s="781" t="s">
        <v>2565</v>
      </c>
      <c r="L14" s="1983"/>
      <c r="M14" s="1983"/>
      <c r="N14" s="1983"/>
      <c r="O14" s="1984" t="s">
        <v>2570</v>
      </c>
      <c r="P14" s="1984"/>
      <c r="Q14" s="1984"/>
      <c r="R14" s="1984"/>
      <c r="S14" s="1984"/>
      <c r="T14" s="1983"/>
      <c r="U14" s="1983"/>
      <c r="V14" s="1983"/>
      <c r="W14" s="1984" t="s">
        <v>2571</v>
      </c>
      <c r="X14" s="1984"/>
      <c r="Y14" s="1984"/>
      <c r="Z14" s="1984"/>
      <c r="AA14" s="1985"/>
      <c r="AB14" s="1985"/>
      <c r="AC14" s="1985"/>
      <c r="AD14" s="1985"/>
      <c r="AE14" s="1985"/>
      <c r="AF14" s="783" t="s">
        <v>17</v>
      </c>
      <c r="AG14" s="777"/>
    </row>
    <row r="15" spans="1:33" s="778" customFormat="1" ht="15.75" customHeight="1">
      <c r="A15" s="779"/>
      <c r="B15" s="1989"/>
      <c r="C15" s="1989"/>
      <c r="D15" s="1989"/>
      <c r="E15" s="1989"/>
      <c r="F15" s="1989"/>
      <c r="G15" s="1989"/>
      <c r="H15" s="1989"/>
      <c r="I15" s="1989"/>
      <c r="J15" s="1989"/>
      <c r="K15" s="1972"/>
      <c r="L15" s="1972"/>
      <c r="M15" s="1972"/>
      <c r="N15" s="1972"/>
      <c r="O15" s="1972"/>
      <c r="P15" s="1972"/>
      <c r="Q15" s="1972"/>
      <c r="R15" s="1972"/>
      <c r="S15" s="1972"/>
      <c r="T15" s="1972"/>
      <c r="U15" s="1972"/>
      <c r="V15" s="1972"/>
      <c r="W15" s="1972"/>
      <c r="X15" s="1972"/>
      <c r="Y15" s="1972"/>
      <c r="Z15" s="1972"/>
      <c r="AA15" s="1972"/>
      <c r="AB15" s="1972"/>
      <c r="AC15" s="1972"/>
      <c r="AD15" s="1972"/>
      <c r="AE15" s="1972"/>
      <c r="AF15" s="1973"/>
      <c r="AG15" s="777"/>
    </row>
    <row r="16" spans="1:33" s="778" customFormat="1" ht="15.75" customHeight="1">
      <c r="A16" s="779" t="s">
        <v>2572</v>
      </c>
      <c r="B16" s="780"/>
      <c r="C16" s="780"/>
      <c r="D16" s="780"/>
      <c r="E16" s="780"/>
      <c r="F16" s="780"/>
      <c r="G16" s="780"/>
      <c r="H16" s="780"/>
      <c r="I16" s="780"/>
      <c r="J16" s="780"/>
      <c r="K16" s="1974"/>
      <c r="L16" s="1974"/>
      <c r="M16" s="1974"/>
      <c r="N16" s="785"/>
      <c r="O16" s="782"/>
      <c r="P16" s="782"/>
      <c r="Q16" s="782"/>
      <c r="R16" s="780"/>
      <c r="S16" s="780"/>
      <c r="T16" s="780"/>
      <c r="U16" s="780"/>
      <c r="V16" s="780"/>
      <c r="W16" s="780"/>
      <c r="X16" s="780"/>
      <c r="Y16" s="780"/>
      <c r="Z16" s="780"/>
      <c r="AA16" s="780"/>
      <c r="AB16" s="780"/>
      <c r="AC16" s="780"/>
      <c r="AD16" s="780"/>
      <c r="AE16" s="780"/>
      <c r="AF16" s="783"/>
      <c r="AG16" s="777"/>
    </row>
    <row r="17" spans="1:33" s="778" customFormat="1" ht="15.75" customHeight="1">
      <c r="A17" s="779" t="s">
        <v>2573</v>
      </c>
      <c r="B17" s="780"/>
      <c r="C17" s="780"/>
      <c r="D17" s="780"/>
      <c r="E17" s="780"/>
      <c r="F17" s="780"/>
      <c r="G17" s="780"/>
      <c r="H17" s="780"/>
      <c r="I17" s="780"/>
      <c r="J17" s="780"/>
      <c r="K17" s="1975"/>
      <c r="L17" s="1975"/>
      <c r="M17" s="1975"/>
      <c r="N17" s="1975"/>
      <c r="O17" s="1975"/>
      <c r="P17" s="1975"/>
      <c r="Q17" s="1975"/>
      <c r="R17" s="1975"/>
      <c r="S17" s="1975"/>
      <c r="T17" s="1975"/>
      <c r="U17" s="1975"/>
      <c r="V17" s="1975"/>
      <c r="W17" s="1975"/>
      <c r="X17" s="1975"/>
      <c r="Y17" s="1975"/>
      <c r="Z17" s="1975"/>
      <c r="AA17" s="1975"/>
      <c r="AB17" s="1975"/>
      <c r="AC17" s="1975"/>
      <c r="AD17" s="1975"/>
      <c r="AE17" s="1975"/>
      <c r="AF17" s="1976"/>
      <c r="AG17" s="777"/>
    </row>
    <row r="18" spans="1:33" s="778" customFormat="1" ht="15.75" customHeight="1">
      <c r="A18" s="779" t="s">
        <v>2574</v>
      </c>
      <c r="B18" s="780"/>
      <c r="C18" s="780"/>
      <c r="D18" s="780"/>
      <c r="E18" s="780"/>
      <c r="F18" s="780"/>
      <c r="G18" s="780"/>
      <c r="H18" s="780"/>
      <c r="I18" s="780"/>
      <c r="J18" s="780"/>
      <c r="K18" s="1977"/>
      <c r="L18" s="1977"/>
      <c r="M18" s="1977"/>
      <c r="N18" s="1977"/>
      <c r="O18" s="1977"/>
      <c r="P18" s="1977"/>
      <c r="Q18" s="1977"/>
      <c r="R18" s="1977"/>
      <c r="S18" s="1977"/>
      <c r="T18" s="1977"/>
      <c r="U18" s="1977"/>
      <c r="V18" s="1977"/>
      <c r="W18" s="1977"/>
      <c r="X18" s="1977"/>
      <c r="Y18" s="1977"/>
      <c r="Z18" s="1977"/>
      <c r="AA18" s="1977"/>
      <c r="AB18" s="1977"/>
      <c r="AC18" s="1977"/>
      <c r="AD18" s="1977"/>
      <c r="AE18" s="1977"/>
      <c r="AF18" s="1978"/>
      <c r="AG18" s="777"/>
    </row>
    <row r="19" spans="1:33" s="778" customFormat="1" ht="15.75" customHeight="1">
      <c r="A19" s="779" t="s">
        <v>2575</v>
      </c>
      <c r="B19" s="780"/>
      <c r="C19" s="780"/>
      <c r="D19" s="780"/>
      <c r="E19" s="780"/>
      <c r="F19" s="780"/>
      <c r="G19" s="780"/>
      <c r="H19" s="780"/>
      <c r="I19" s="780"/>
      <c r="J19" s="780"/>
      <c r="K19" s="1977"/>
      <c r="L19" s="1977"/>
      <c r="M19" s="1977"/>
      <c r="N19" s="1977"/>
      <c r="O19" s="1977"/>
      <c r="P19" s="1977"/>
      <c r="Q19" s="1977"/>
      <c r="R19" s="1977"/>
      <c r="S19" s="1977"/>
      <c r="T19" s="1977"/>
      <c r="U19" s="1977"/>
      <c r="V19" s="1977"/>
      <c r="W19" s="1977"/>
      <c r="X19" s="1977"/>
      <c r="Y19" s="1977"/>
      <c r="Z19" s="1977"/>
      <c r="AA19" s="1977"/>
      <c r="AB19" s="1977"/>
      <c r="AC19" s="1977"/>
      <c r="AD19" s="1977"/>
      <c r="AE19" s="1977"/>
      <c r="AF19" s="1978"/>
      <c r="AG19" s="777"/>
    </row>
    <row r="20" spans="1:33" s="778" customFormat="1" ht="15.75" customHeight="1" thickBot="1">
      <c r="A20" s="787" t="s">
        <v>2576</v>
      </c>
      <c r="B20" s="790"/>
      <c r="C20" s="790"/>
      <c r="D20" s="790"/>
      <c r="E20" s="790"/>
      <c r="F20" s="790"/>
      <c r="G20" s="790"/>
      <c r="H20" s="790"/>
      <c r="I20" s="790"/>
      <c r="J20" s="790"/>
      <c r="K20" s="1979"/>
      <c r="L20" s="1979"/>
      <c r="M20" s="1979"/>
      <c r="N20" s="1979"/>
      <c r="O20" s="1979"/>
      <c r="P20" s="1979"/>
      <c r="Q20" s="1979"/>
      <c r="R20" s="1979"/>
      <c r="S20" s="1979"/>
      <c r="T20" s="1979"/>
      <c r="U20" s="1979"/>
      <c r="V20" s="1979"/>
      <c r="W20" s="1979"/>
      <c r="X20" s="1979"/>
      <c r="Y20" s="1979"/>
      <c r="Z20" s="1979"/>
      <c r="AA20" s="1979"/>
      <c r="AB20" s="1979"/>
      <c r="AC20" s="1979"/>
      <c r="AD20" s="1979"/>
      <c r="AE20" s="1979"/>
      <c r="AF20" s="1980"/>
      <c r="AG20" s="777"/>
    </row>
    <row r="21" spans="1:33" s="778" customFormat="1" ht="15.75" customHeight="1">
      <c r="A21" s="774" t="s">
        <v>2578</v>
      </c>
      <c r="B21" s="791"/>
      <c r="C21" s="791"/>
      <c r="D21" s="791"/>
      <c r="E21" s="791"/>
      <c r="F21" s="791"/>
      <c r="G21" s="791"/>
      <c r="H21" s="791"/>
      <c r="I21" s="791"/>
      <c r="J21" s="791"/>
      <c r="K21" s="1986"/>
      <c r="L21" s="1986"/>
      <c r="M21" s="1986"/>
      <c r="N21" s="1986"/>
      <c r="O21" s="1986"/>
      <c r="P21" s="1986"/>
      <c r="Q21" s="1986"/>
      <c r="R21" s="1986"/>
      <c r="S21" s="1986"/>
      <c r="T21" s="1986"/>
      <c r="U21" s="1986"/>
      <c r="V21" s="1986"/>
      <c r="W21" s="1986"/>
      <c r="X21" s="1986"/>
      <c r="Y21" s="1986"/>
      <c r="Z21" s="1986"/>
      <c r="AA21" s="1986"/>
      <c r="AB21" s="1986"/>
      <c r="AC21" s="1986"/>
      <c r="AD21" s="1986"/>
      <c r="AE21" s="1986"/>
      <c r="AF21" s="1987"/>
      <c r="AG21" s="777"/>
    </row>
    <row r="22" spans="1:33" s="778" customFormat="1" ht="15.75" customHeight="1">
      <c r="A22" s="779" t="s">
        <v>2564</v>
      </c>
      <c r="B22" s="780"/>
      <c r="C22" s="780"/>
      <c r="D22" s="780"/>
      <c r="E22" s="780"/>
      <c r="F22" s="781"/>
      <c r="G22" s="781"/>
      <c r="H22" s="781"/>
      <c r="I22" s="781"/>
      <c r="J22" s="781"/>
      <c r="K22" s="781" t="s">
        <v>2565</v>
      </c>
      <c r="L22" s="1988"/>
      <c r="M22" s="1988"/>
      <c r="N22" s="1988"/>
      <c r="O22" s="1988"/>
      <c r="P22" s="1984" t="s">
        <v>2566</v>
      </c>
      <c r="Q22" s="1984"/>
      <c r="R22" s="1984"/>
      <c r="S22" s="1988"/>
      <c r="T22" s="1988"/>
      <c r="U22" s="1988"/>
      <c r="V22" s="1988"/>
      <c r="W22" s="1984" t="s">
        <v>2567</v>
      </c>
      <c r="X22" s="1984"/>
      <c r="Y22" s="1984"/>
      <c r="Z22" s="1985"/>
      <c r="AA22" s="1985"/>
      <c r="AB22" s="1985"/>
      <c r="AC22" s="1985"/>
      <c r="AD22" s="1985"/>
      <c r="AE22" s="1985"/>
      <c r="AF22" s="783" t="s">
        <v>17</v>
      </c>
      <c r="AG22" s="777"/>
    </row>
    <row r="23" spans="1:33" s="778" customFormat="1" ht="15.75" customHeight="1">
      <c r="A23" s="779" t="s">
        <v>2568</v>
      </c>
      <c r="B23" s="780"/>
      <c r="C23" s="780"/>
      <c r="D23" s="780"/>
      <c r="E23" s="780"/>
      <c r="F23" s="784"/>
      <c r="G23" s="784"/>
      <c r="H23" s="784"/>
      <c r="I23" s="784"/>
      <c r="J23" s="784"/>
      <c r="K23" s="1981"/>
      <c r="L23" s="1981"/>
      <c r="M23" s="1981"/>
      <c r="N23" s="1981"/>
      <c r="O23" s="1981"/>
      <c r="P23" s="1981"/>
      <c r="Q23" s="1981"/>
      <c r="R23" s="1981"/>
      <c r="S23" s="1981"/>
      <c r="T23" s="1981"/>
      <c r="U23" s="1981"/>
      <c r="V23" s="1981"/>
      <c r="W23" s="1981"/>
      <c r="X23" s="1981"/>
      <c r="Y23" s="1981"/>
      <c r="Z23" s="1981"/>
      <c r="AA23" s="1981"/>
      <c r="AB23" s="1981"/>
      <c r="AC23" s="1981"/>
      <c r="AD23" s="1981"/>
      <c r="AE23" s="1981"/>
      <c r="AF23" s="1982"/>
      <c r="AG23" s="777"/>
    </row>
    <row r="24" spans="1:33" s="778" customFormat="1" ht="15.75" customHeight="1">
      <c r="A24" s="779" t="s">
        <v>2569</v>
      </c>
      <c r="B24" s="780"/>
      <c r="C24" s="780"/>
      <c r="D24" s="780"/>
      <c r="E24" s="780"/>
      <c r="F24" s="780"/>
      <c r="G24" s="780"/>
      <c r="H24" s="780"/>
      <c r="I24" s="780"/>
      <c r="J24" s="780"/>
      <c r="K24" s="781" t="s">
        <v>2565</v>
      </c>
      <c r="L24" s="1983"/>
      <c r="M24" s="1983"/>
      <c r="N24" s="1983"/>
      <c r="O24" s="1984" t="s">
        <v>2570</v>
      </c>
      <c r="P24" s="1984"/>
      <c r="Q24" s="1984"/>
      <c r="R24" s="1984"/>
      <c r="S24" s="1984"/>
      <c r="T24" s="1983"/>
      <c r="U24" s="1983"/>
      <c r="V24" s="1983"/>
      <c r="W24" s="1984" t="s">
        <v>2571</v>
      </c>
      <c r="X24" s="1984"/>
      <c r="Y24" s="1984"/>
      <c r="Z24" s="1984"/>
      <c r="AA24" s="1985"/>
      <c r="AB24" s="1985"/>
      <c r="AC24" s="1985"/>
      <c r="AD24" s="1985"/>
      <c r="AE24" s="1985"/>
      <c r="AF24" s="783" t="s">
        <v>17</v>
      </c>
      <c r="AG24" s="777"/>
    </row>
    <row r="25" spans="1:33" s="778" customFormat="1" ht="15.75" customHeight="1">
      <c r="A25" s="779"/>
      <c r="B25" s="780"/>
      <c r="C25" s="780"/>
      <c r="D25" s="780"/>
      <c r="E25" s="780"/>
      <c r="F25" s="780"/>
      <c r="G25" s="780"/>
      <c r="H25" s="780"/>
      <c r="I25" s="780"/>
      <c r="J25" s="780"/>
      <c r="K25" s="1972"/>
      <c r="L25" s="1972"/>
      <c r="M25" s="1972"/>
      <c r="N25" s="1972"/>
      <c r="O25" s="1972"/>
      <c r="P25" s="1972"/>
      <c r="Q25" s="1972"/>
      <c r="R25" s="1972"/>
      <c r="S25" s="1972"/>
      <c r="T25" s="1972"/>
      <c r="U25" s="1972"/>
      <c r="V25" s="1972"/>
      <c r="W25" s="1972"/>
      <c r="X25" s="1972"/>
      <c r="Y25" s="1972"/>
      <c r="Z25" s="1972"/>
      <c r="AA25" s="1972"/>
      <c r="AB25" s="1972"/>
      <c r="AC25" s="1972"/>
      <c r="AD25" s="1972"/>
      <c r="AE25" s="1972"/>
      <c r="AF25" s="1973"/>
      <c r="AG25" s="777"/>
    </row>
    <row r="26" spans="1:33" s="778" customFormat="1" ht="15.75" customHeight="1">
      <c r="A26" s="779" t="s">
        <v>2572</v>
      </c>
      <c r="B26" s="780"/>
      <c r="C26" s="780"/>
      <c r="D26" s="780"/>
      <c r="E26" s="780"/>
      <c r="F26" s="780"/>
      <c r="G26" s="780"/>
      <c r="H26" s="780"/>
      <c r="I26" s="780"/>
      <c r="J26" s="780"/>
      <c r="K26" s="1974"/>
      <c r="L26" s="1974"/>
      <c r="M26" s="1974"/>
      <c r="N26" s="785"/>
      <c r="O26" s="782"/>
      <c r="P26" s="782"/>
      <c r="Q26" s="782"/>
      <c r="R26" s="780"/>
      <c r="S26" s="780"/>
      <c r="T26" s="780"/>
      <c r="U26" s="780"/>
      <c r="V26" s="780"/>
      <c r="W26" s="780"/>
      <c r="X26" s="780"/>
      <c r="Y26" s="780"/>
      <c r="Z26" s="780"/>
      <c r="AA26" s="780"/>
      <c r="AB26" s="780"/>
      <c r="AC26" s="780"/>
      <c r="AD26" s="780"/>
      <c r="AE26" s="780"/>
      <c r="AF26" s="783"/>
      <c r="AG26" s="777"/>
    </row>
    <row r="27" spans="1:33" s="778" customFormat="1" ht="15.75" customHeight="1">
      <c r="A27" s="779" t="s">
        <v>2573</v>
      </c>
      <c r="B27" s="780"/>
      <c r="C27" s="780"/>
      <c r="D27" s="780"/>
      <c r="E27" s="780"/>
      <c r="F27" s="780"/>
      <c r="G27" s="780"/>
      <c r="H27" s="780"/>
      <c r="I27" s="780"/>
      <c r="J27" s="780"/>
      <c r="K27" s="1975"/>
      <c r="L27" s="1975"/>
      <c r="M27" s="1975"/>
      <c r="N27" s="1975"/>
      <c r="O27" s="1975"/>
      <c r="P27" s="1975"/>
      <c r="Q27" s="1975"/>
      <c r="R27" s="1975"/>
      <c r="S27" s="1975"/>
      <c r="T27" s="1975"/>
      <c r="U27" s="1975"/>
      <c r="V27" s="1975"/>
      <c r="W27" s="1975"/>
      <c r="X27" s="1975"/>
      <c r="Y27" s="1975"/>
      <c r="Z27" s="1975"/>
      <c r="AA27" s="1975"/>
      <c r="AB27" s="1975"/>
      <c r="AC27" s="1975"/>
      <c r="AD27" s="1975"/>
      <c r="AE27" s="1975"/>
      <c r="AF27" s="1976"/>
      <c r="AG27" s="777"/>
    </row>
    <row r="28" spans="1:33" s="778" customFormat="1" ht="15.75" customHeight="1">
      <c r="A28" s="779" t="s">
        <v>2574</v>
      </c>
      <c r="B28" s="780"/>
      <c r="C28" s="780"/>
      <c r="D28" s="780"/>
      <c r="E28" s="780"/>
      <c r="F28" s="780"/>
      <c r="G28" s="780"/>
      <c r="H28" s="780"/>
      <c r="I28" s="780"/>
      <c r="J28" s="780"/>
      <c r="K28" s="1977"/>
      <c r="L28" s="1977"/>
      <c r="M28" s="1977"/>
      <c r="N28" s="1977"/>
      <c r="O28" s="1977"/>
      <c r="P28" s="1977"/>
      <c r="Q28" s="1977"/>
      <c r="R28" s="1977"/>
      <c r="S28" s="1977"/>
      <c r="T28" s="1977"/>
      <c r="U28" s="1977"/>
      <c r="V28" s="1977"/>
      <c r="W28" s="1977"/>
      <c r="X28" s="1977"/>
      <c r="Y28" s="1977"/>
      <c r="Z28" s="1977"/>
      <c r="AA28" s="1977"/>
      <c r="AB28" s="1977"/>
      <c r="AC28" s="1977"/>
      <c r="AD28" s="1977"/>
      <c r="AE28" s="1977"/>
      <c r="AF28" s="1978"/>
      <c r="AG28" s="777"/>
    </row>
    <row r="29" spans="1:33" s="778" customFormat="1" ht="15.75" customHeight="1">
      <c r="A29" s="779" t="s">
        <v>2575</v>
      </c>
      <c r="B29" s="780"/>
      <c r="C29" s="780"/>
      <c r="D29" s="780"/>
      <c r="E29" s="780"/>
      <c r="F29" s="780"/>
      <c r="G29" s="780"/>
      <c r="H29" s="780"/>
      <c r="I29" s="780"/>
      <c r="J29" s="780"/>
      <c r="K29" s="1977"/>
      <c r="L29" s="1977"/>
      <c r="M29" s="1977"/>
      <c r="N29" s="1977"/>
      <c r="O29" s="1977"/>
      <c r="P29" s="1977"/>
      <c r="Q29" s="1977"/>
      <c r="R29" s="1977"/>
      <c r="S29" s="1977"/>
      <c r="T29" s="1977"/>
      <c r="U29" s="1977"/>
      <c r="V29" s="1977"/>
      <c r="W29" s="1977"/>
      <c r="X29" s="1977"/>
      <c r="Y29" s="1977"/>
      <c r="Z29" s="1977"/>
      <c r="AA29" s="1977"/>
      <c r="AB29" s="1977"/>
      <c r="AC29" s="1977"/>
      <c r="AD29" s="1977"/>
      <c r="AE29" s="1977"/>
      <c r="AF29" s="1978"/>
      <c r="AG29" s="777"/>
    </row>
    <row r="30" spans="1:33" s="778" customFormat="1" ht="15.75" customHeight="1" thickBot="1">
      <c r="A30" s="787" t="s">
        <v>2576</v>
      </c>
      <c r="B30" s="788"/>
      <c r="C30" s="788"/>
      <c r="D30" s="788"/>
      <c r="E30" s="788"/>
      <c r="F30" s="788"/>
      <c r="G30" s="788"/>
      <c r="H30" s="788"/>
      <c r="I30" s="788"/>
      <c r="J30" s="788"/>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80"/>
      <c r="AG30" s="777"/>
    </row>
    <row r="31" spans="1:33" s="778" customFormat="1" ht="15.75" customHeight="1">
      <c r="A31" s="774" t="s">
        <v>2579</v>
      </c>
      <c r="B31" s="791"/>
      <c r="C31" s="791"/>
      <c r="D31" s="791"/>
      <c r="E31" s="791"/>
      <c r="F31" s="791"/>
      <c r="G31" s="791"/>
      <c r="H31" s="791"/>
      <c r="I31" s="791"/>
      <c r="J31" s="791"/>
      <c r="K31" s="1986"/>
      <c r="L31" s="1986"/>
      <c r="M31" s="1986"/>
      <c r="N31" s="1986"/>
      <c r="O31" s="1986"/>
      <c r="P31" s="1986"/>
      <c r="Q31" s="1986"/>
      <c r="R31" s="1986"/>
      <c r="S31" s="1986"/>
      <c r="T31" s="1986"/>
      <c r="U31" s="1986"/>
      <c r="V31" s="1986"/>
      <c r="W31" s="1986"/>
      <c r="X31" s="1986"/>
      <c r="Y31" s="1986"/>
      <c r="Z31" s="1986"/>
      <c r="AA31" s="1986"/>
      <c r="AB31" s="1986"/>
      <c r="AC31" s="1986"/>
      <c r="AD31" s="1986"/>
      <c r="AE31" s="1986"/>
      <c r="AF31" s="1987"/>
      <c r="AG31" s="777"/>
    </row>
    <row r="32" spans="1:33" s="778" customFormat="1" ht="15.75" customHeight="1">
      <c r="A32" s="779" t="s">
        <v>2564</v>
      </c>
      <c r="B32" s="780"/>
      <c r="C32" s="780"/>
      <c r="D32" s="780"/>
      <c r="E32" s="780"/>
      <c r="F32" s="781"/>
      <c r="G32" s="781"/>
      <c r="H32" s="781"/>
      <c r="I32" s="781"/>
      <c r="J32" s="781"/>
      <c r="K32" s="781" t="s">
        <v>2565</v>
      </c>
      <c r="L32" s="1988"/>
      <c r="M32" s="1988"/>
      <c r="N32" s="1988"/>
      <c r="O32" s="1988"/>
      <c r="P32" s="1984" t="s">
        <v>2566</v>
      </c>
      <c r="Q32" s="1984"/>
      <c r="R32" s="1984"/>
      <c r="S32" s="1988"/>
      <c r="T32" s="1988"/>
      <c r="U32" s="1988"/>
      <c r="V32" s="1988"/>
      <c r="W32" s="1984" t="s">
        <v>2567</v>
      </c>
      <c r="X32" s="1984"/>
      <c r="Y32" s="1984"/>
      <c r="Z32" s="1985"/>
      <c r="AA32" s="1985"/>
      <c r="AB32" s="1985"/>
      <c r="AC32" s="1985"/>
      <c r="AD32" s="1985"/>
      <c r="AE32" s="1985"/>
      <c r="AF32" s="783" t="s">
        <v>17</v>
      </c>
      <c r="AG32" s="777"/>
    </row>
    <row r="33" spans="1:33" s="778" customFormat="1" ht="15.75" customHeight="1">
      <c r="A33" s="779" t="s">
        <v>2568</v>
      </c>
      <c r="B33" s="780"/>
      <c r="C33" s="780"/>
      <c r="D33" s="780"/>
      <c r="E33" s="780"/>
      <c r="F33" s="784"/>
      <c r="G33" s="784"/>
      <c r="H33" s="784"/>
      <c r="I33" s="784"/>
      <c r="J33" s="784"/>
      <c r="K33" s="1981"/>
      <c r="L33" s="1981"/>
      <c r="M33" s="1981"/>
      <c r="N33" s="1981"/>
      <c r="O33" s="1981"/>
      <c r="P33" s="1981"/>
      <c r="Q33" s="1981"/>
      <c r="R33" s="1981"/>
      <c r="S33" s="1981"/>
      <c r="T33" s="1981"/>
      <c r="U33" s="1981"/>
      <c r="V33" s="1981"/>
      <c r="W33" s="1981"/>
      <c r="X33" s="1981"/>
      <c r="Y33" s="1981"/>
      <c r="Z33" s="1981"/>
      <c r="AA33" s="1981"/>
      <c r="AB33" s="1981"/>
      <c r="AC33" s="1981"/>
      <c r="AD33" s="1981"/>
      <c r="AE33" s="1981"/>
      <c r="AF33" s="1982"/>
      <c r="AG33" s="777"/>
    </row>
    <row r="34" spans="1:33" s="778" customFormat="1" ht="15.75" customHeight="1">
      <c r="A34" s="779" t="s">
        <v>2569</v>
      </c>
      <c r="B34" s="780"/>
      <c r="C34" s="780"/>
      <c r="D34" s="780"/>
      <c r="E34" s="780"/>
      <c r="F34" s="780"/>
      <c r="G34" s="780"/>
      <c r="H34" s="780"/>
      <c r="I34" s="780"/>
      <c r="J34" s="780"/>
      <c r="K34" s="781" t="s">
        <v>2565</v>
      </c>
      <c r="L34" s="1983"/>
      <c r="M34" s="1983"/>
      <c r="N34" s="1983"/>
      <c r="O34" s="1984" t="s">
        <v>2570</v>
      </c>
      <c r="P34" s="1984"/>
      <c r="Q34" s="1984"/>
      <c r="R34" s="1984"/>
      <c r="S34" s="1984"/>
      <c r="T34" s="1983"/>
      <c r="U34" s="1983"/>
      <c r="V34" s="1983"/>
      <c r="W34" s="1984" t="s">
        <v>2571</v>
      </c>
      <c r="X34" s="1984"/>
      <c r="Y34" s="1984"/>
      <c r="Z34" s="1984"/>
      <c r="AA34" s="1985"/>
      <c r="AB34" s="1985"/>
      <c r="AC34" s="1985"/>
      <c r="AD34" s="1985"/>
      <c r="AE34" s="1985"/>
      <c r="AF34" s="783" t="s">
        <v>17</v>
      </c>
      <c r="AG34" s="777"/>
    </row>
    <row r="35" spans="1:33" s="778" customFormat="1" ht="15.75" customHeight="1">
      <c r="A35" s="779"/>
      <c r="B35" s="780"/>
      <c r="C35" s="780"/>
      <c r="D35" s="780"/>
      <c r="E35" s="780"/>
      <c r="F35" s="780"/>
      <c r="G35" s="780"/>
      <c r="H35" s="780"/>
      <c r="I35" s="780"/>
      <c r="J35" s="780"/>
      <c r="K35" s="1972"/>
      <c r="L35" s="1972"/>
      <c r="M35" s="1972"/>
      <c r="N35" s="1972"/>
      <c r="O35" s="1972"/>
      <c r="P35" s="1972"/>
      <c r="Q35" s="1972"/>
      <c r="R35" s="1972"/>
      <c r="S35" s="1972"/>
      <c r="T35" s="1972"/>
      <c r="U35" s="1972"/>
      <c r="V35" s="1972"/>
      <c r="W35" s="1972"/>
      <c r="X35" s="1972"/>
      <c r="Y35" s="1972"/>
      <c r="Z35" s="1972"/>
      <c r="AA35" s="1972"/>
      <c r="AB35" s="1972"/>
      <c r="AC35" s="1972"/>
      <c r="AD35" s="1972"/>
      <c r="AE35" s="1972"/>
      <c r="AF35" s="1973"/>
      <c r="AG35" s="777"/>
    </row>
    <row r="36" spans="1:33" s="778" customFormat="1" ht="15.75" customHeight="1">
      <c r="A36" s="779" t="s">
        <v>2572</v>
      </c>
      <c r="B36" s="780"/>
      <c r="C36" s="780"/>
      <c r="D36" s="780"/>
      <c r="E36" s="780"/>
      <c r="F36" s="780"/>
      <c r="G36" s="780"/>
      <c r="H36" s="780"/>
      <c r="I36" s="780"/>
      <c r="J36" s="780"/>
      <c r="K36" s="1974"/>
      <c r="L36" s="1974"/>
      <c r="M36" s="1974"/>
      <c r="N36" s="785"/>
      <c r="O36" s="782"/>
      <c r="P36" s="782"/>
      <c r="Q36" s="782"/>
      <c r="R36" s="780"/>
      <c r="S36" s="780"/>
      <c r="T36" s="780"/>
      <c r="U36" s="780"/>
      <c r="V36" s="780"/>
      <c r="W36" s="780"/>
      <c r="X36" s="780"/>
      <c r="Y36" s="780"/>
      <c r="Z36" s="780"/>
      <c r="AA36" s="780"/>
      <c r="AB36" s="780"/>
      <c r="AC36" s="780"/>
      <c r="AD36" s="780"/>
      <c r="AE36" s="780"/>
      <c r="AF36" s="783"/>
      <c r="AG36" s="777"/>
    </row>
    <row r="37" spans="1:33" s="778" customFormat="1" ht="15.75" customHeight="1">
      <c r="A37" s="779" t="s">
        <v>2573</v>
      </c>
      <c r="B37" s="780"/>
      <c r="C37" s="780"/>
      <c r="D37" s="780"/>
      <c r="E37" s="780"/>
      <c r="F37" s="780"/>
      <c r="G37" s="780"/>
      <c r="H37" s="780"/>
      <c r="I37" s="780"/>
      <c r="J37" s="780"/>
      <c r="K37" s="1975"/>
      <c r="L37" s="1975"/>
      <c r="M37" s="1975"/>
      <c r="N37" s="1975"/>
      <c r="O37" s="1975"/>
      <c r="P37" s="1975"/>
      <c r="Q37" s="1975"/>
      <c r="R37" s="1975"/>
      <c r="S37" s="1975"/>
      <c r="T37" s="1975"/>
      <c r="U37" s="1975"/>
      <c r="V37" s="1975"/>
      <c r="W37" s="1975"/>
      <c r="X37" s="1975"/>
      <c r="Y37" s="1975"/>
      <c r="Z37" s="1975"/>
      <c r="AA37" s="1975"/>
      <c r="AB37" s="1975"/>
      <c r="AC37" s="1975"/>
      <c r="AD37" s="1975"/>
      <c r="AE37" s="1975"/>
      <c r="AF37" s="1976"/>
      <c r="AG37" s="777"/>
    </row>
    <row r="38" spans="1:33" s="778" customFormat="1" ht="15.75" customHeight="1">
      <c r="A38" s="779" t="s">
        <v>2574</v>
      </c>
      <c r="B38" s="780"/>
      <c r="C38" s="780"/>
      <c r="D38" s="780"/>
      <c r="E38" s="780"/>
      <c r="F38" s="780"/>
      <c r="G38" s="780"/>
      <c r="H38" s="780"/>
      <c r="I38" s="780"/>
      <c r="J38" s="780"/>
      <c r="K38" s="1977"/>
      <c r="L38" s="1977"/>
      <c r="M38" s="1977"/>
      <c r="N38" s="1977"/>
      <c r="O38" s="1977"/>
      <c r="P38" s="1977"/>
      <c r="Q38" s="1977"/>
      <c r="R38" s="1977"/>
      <c r="S38" s="1977"/>
      <c r="T38" s="1977"/>
      <c r="U38" s="1977"/>
      <c r="V38" s="1977"/>
      <c r="W38" s="1977"/>
      <c r="X38" s="1977"/>
      <c r="Y38" s="1977"/>
      <c r="Z38" s="1977"/>
      <c r="AA38" s="1977"/>
      <c r="AB38" s="1977"/>
      <c r="AC38" s="1977"/>
      <c r="AD38" s="1977"/>
      <c r="AE38" s="1977"/>
      <c r="AF38" s="1978"/>
      <c r="AG38" s="777"/>
    </row>
    <row r="39" spans="1:33" s="778" customFormat="1" ht="15.75" customHeight="1">
      <c r="A39" s="779" t="s">
        <v>2575</v>
      </c>
      <c r="B39" s="780"/>
      <c r="C39" s="780"/>
      <c r="D39" s="780"/>
      <c r="E39" s="780"/>
      <c r="F39" s="780"/>
      <c r="G39" s="780"/>
      <c r="H39" s="780"/>
      <c r="I39" s="780"/>
      <c r="J39" s="780"/>
      <c r="K39" s="1977"/>
      <c r="L39" s="1977"/>
      <c r="M39" s="1977"/>
      <c r="N39" s="1977"/>
      <c r="O39" s="1977"/>
      <c r="P39" s="1977"/>
      <c r="Q39" s="1977"/>
      <c r="R39" s="1977"/>
      <c r="S39" s="1977"/>
      <c r="T39" s="1977"/>
      <c r="U39" s="1977"/>
      <c r="V39" s="1977"/>
      <c r="W39" s="1977"/>
      <c r="X39" s="1977"/>
      <c r="Y39" s="1977"/>
      <c r="Z39" s="1977"/>
      <c r="AA39" s="1977"/>
      <c r="AB39" s="1977"/>
      <c r="AC39" s="1977"/>
      <c r="AD39" s="1977"/>
      <c r="AE39" s="1977"/>
      <c r="AF39" s="1978"/>
      <c r="AG39" s="777"/>
    </row>
    <row r="40" spans="1:33" s="778" customFormat="1" ht="15.75" customHeight="1" thickBot="1">
      <c r="A40" s="787" t="s">
        <v>2576</v>
      </c>
      <c r="B40" s="788"/>
      <c r="C40" s="788"/>
      <c r="D40" s="788"/>
      <c r="E40" s="788"/>
      <c r="F40" s="788"/>
      <c r="G40" s="788"/>
      <c r="H40" s="788"/>
      <c r="I40" s="788"/>
      <c r="J40" s="788"/>
      <c r="K40" s="1979"/>
      <c r="L40" s="1979"/>
      <c r="M40" s="1979"/>
      <c r="N40" s="1979"/>
      <c r="O40" s="1979"/>
      <c r="P40" s="1979"/>
      <c r="Q40" s="1979"/>
      <c r="R40" s="1979"/>
      <c r="S40" s="1979"/>
      <c r="T40" s="1979"/>
      <c r="U40" s="1979"/>
      <c r="V40" s="1979"/>
      <c r="W40" s="1979"/>
      <c r="X40" s="1979"/>
      <c r="Y40" s="1979"/>
      <c r="Z40" s="1979"/>
      <c r="AA40" s="1979"/>
      <c r="AB40" s="1979"/>
      <c r="AC40" s="1979"/>
      <c r="AD40" s="1979"/>
      <c r="AE40" s="1979"/>
      <c r="AF40" s="1980"/>
      <c r="AG40" s="777"/>
    </row>
    <row r="41" spans="1:33" s="778" customFormat="1" ht="15.75" customHeight="1">
      <c r="A41" s="774" t="s">
        <v>2580</v>
      </c>
      <c r="B41" s="791"/>
      <c r="C41" s="791"/>
      <c r="D41" s="791"/>
      <c r="E41" s="791"/>
      <c r="F41" s="791"/>
      <c r="G41" s="791"/>
      <c r="H41" s="791"/>
      <c r="I41" s="791"/>
      <c r="J41" s="791"/>
      <c r="K41" s="1986"/>
      <c r="L41" s="1986"/>
      <c r="M41" s="1986"/>
      <c r="N41" s="1986"/>
      <c r="O41" s="1986"/>
      <c r="P41" s="1986"/>
      <c r="Q41" s="1986"/>
      <c r="R41" s="1986"/>
      <c r="S41" s="1986"/>
      <c r="T41" s="1986"/>
      <c r="U41" s="1986"/>
      <c r="V41" s="1986"/>
      <c r="W41" s="1986"/>
      <c r="X41" s="1986"/>
      <c r="Y41" s="1986"/>
      <c r="Z41" s="1986"/>
      <c r="AA41" s="1986"/>
      <c r="AB41" s="1986"/>
      <c r="AC41" s="1986"/>
      <c r="AD41" s="1986"/>
      <c r="AE41" s="1986"/>
      <c r="AF41" s="1987"/>
      <c r="AG41" s="777"/>
    </row>
    <row r="42" spans="1:33" s="778" customFormat="1" ht="15.75" customHeight="1">
      <c r="A42" s="779" t="s">
        <v>2564</v>
      </c>
      <c r="B42" s="780"/>
      <c r="C42" s="780"/>
      <c r="D42" s="780"/>
      <c r="E42" s="780"/>
      <c r="F42" s="781"/>
      <c r="G42" s="781"/>
      <c r="H42" s="781"/>
      <c r="I42" s="781"/>
      <c r="J42" s="781"/>
      <c r="K42" s="781" t="s">
        <v>2565</v>
      </c>
      <c r="L42" s="1988"/>
      <c r="M42" s="1988"/>
      <c r="N42" s="1988"/>
      <c r="O42" s="1988"/>
      <c r="P42" s="1984" t="s">
        <v>2566</v>
      </c>
      <c r="Q42" s="1984"/>
      <c r="R42" s="1984"/>
      <c r="S42" s="1988"/>
      <c r="T42" s="1988"/>
      <c r="U42" s="1988"/>
      <c r="V42" s="1988"/>
      <c r="W42" s="1984" t="s">
        <v>2567</v>
      </c>
      <c r="X42" s="1984"/>
      <c r="Y42" s="1984"/>
      <c r="Z42" s="1985"/>
      <c r="AA42" s="1985"/>
      <c r="AB42" s="1985"/>
      <c r="AC42" s="1985"/>
      <c r="AD42" s="1985"/>
      <c r="AE42" s="1985"/>
      <c r="AF42" s="783" t="s">
        <v>17</v>
      </c>
      <c r="AG42" s="777"/>
    </row>
    <row r="43" spans="1:33" s="778" customFormat="1" ht="15.75" customHeight="1">
      <c r="A43" s="779" t="s">
        <v>2568</v>
      </c>
      <c r="B43" s="780"/>
      <c r="C43" s="780"/>
      <c r="D43" s="780"/>
      <c r="E43" s="780"/>
      <c r="F43" s="784"/>
      <c r="G43" s="784"/>
      <c r="H43" s="784"/>
      <c r="I43" s="784"/>
      <c r="J43" s="784"/>
      <c r="K43" s="1981"/>
      <c r="L43" s="1981"/>
      <c r="M43" s="1981"/>
      <c r="N43" s="1981"/>
      <c r="O43" s="1981"/>
      <c r="P43" s="1981"/>
      <c r="Q43" s="1981"/>
      <c r="R43" s="1981"/>
      <c r="S43" s="1981"/>
      <c r="T43" s="1981"/>
      <c r="U43" s="1981"/>
      <c r="V43" s="1981"/>
      <c r="W43" s="1981"/>
      <c r="X43" s="1981"/>
      <c r="Y43" s="1981"/>
      <c r="Z43" s="1981"/>
      <c r="AA43" s="1981"/>
      <c r="AB43" s="1981"/>
      <c r="AC43" s="1981"/>
      <c r="AD43" s="1981"/>
      <c r="AE43" s="1981"/>
      <c r="AF43" s="1982"/>
      <c r="AG43" s="777"/>
    </row>
    <row r="44" spans="1:33" s="778" customFormat="1" ht="15.75" customHeight="1">
      <c r="A44" s="779" t="s">
        <v>2569</v>
      </c>
      <c r="B44" s="780"/>
      <c r="C44" s="780"/>
      <c r="D44" s="780"/>
      <c r="E44" s="780"/>
      <c r="F44" s="780"/>
      <c r="G44" s="780"/>
      <c r="H44" s="780"/>
      <c r="I44" s="780"/>
      <c r="J44" s="780"/>
      <c r="K44" s="781" t="s">
        <v>2565</v>
      </c>
      <c r="L44" s="1983"/>
      <c r="M44" s="1983"/>
      <c r="N44" s="1983"/>
      <c r="O44" s="1984" t="s">
        <v>2570</v>
      </c>
      <c r="P44" s="1984"/>
      <c r="Q44" s="1984"/>
      <c r="R44" s="1984"/>
      <c r="S44" s="1984"/>
      <c r="T44" s="1983"/>
      <c r="U44" s="1983"/>
      <c r="V44" s="1983"/>
      <c r="W44" s="1984" t="s">
        <v>2571</v>
      </c>
      <c r="X44" s="1984"/>
      <c r="Y44" s="1984"/>
      <c r="Z44" s="1984"/>
      <c r="AA44" s="1985"/>
      <c r="AB44" s="1985"/>
      <c r="AC44" s="1985"/>
      <c r="AD44" s="1985"/>
      <c r="AE44" s="1985"/>
      <c r="AF44" s="783" t="s">
        <v>17</v>
      </c>
      <c r="AG44" s="777"/>
    </row>
    <row r="45" spans="1:33" s="778" customFormat="1" ht="15.75" customHeight="1">
      <c r="A45" s="779"/>
      <c r="B45" s="780"/>
      <c r="C45" s="780"/>
      <c r="D45" s="780"/>
      <c r="E45" s="780"/>
      <c r="F45" s="780"/>
      <c r="G45" s="780"/>
      <c r="H45" s="780"/>
      <c r="I45" s="780"/>
      <c r="J45" s="780"/>
      <c r="K45" s="1972"/>
      <c r="L45" s="1972"/>
      <c r="M45" s="1972"/>
      <c r="N45" s="1972"/>
      <c r="O45" s="1972"/>
      <c r="P45" s="1972"/>
      <c r="Q45" s="1972"/>
      <c r="R45" s="1972"/>
      <c r="S45" s="1972"/>
      <c r="T45" s="1972"/>
      <c r="U45" s="1972"/>
      <c r="V45" s="1972"/>
      <c r="W45" s="1972"/>
      <c r="X45" s="1972"/>
      <c r="Y45" s="1972"/>
      <c r="Z45" s="1972"/>
      <c r="AA45" s="1972"/>
      <c r="AB45" s="1972"/>
      <c r="AC45" s="1972"/>
      <c r="AD45" s="1972"/>
      <c r="AE45" s="1972"/>
      <c r="AF45" s="1973"/>
      <c r="AG45" s="777"/>
    </row>
    <row r="46" spans="1:33" s="778" customFormat="1" ht="15.75" customHeight="1">
      <c r="A46" s="779" t="s">
        <v>2572</v>
      </c>
      <c r="B46" s="780"/>
      <c r="C46" s="780"/>
      <c r="D46" s="780"/>
      <c r="E46" s="780"/>
      <c r="F46" s="780"/>
      <c r="G46" s="780"/>
      <c r="H46" s="780"/>
      <c r="I46" s="780"/>
      <c r="J46" s="780"/>
      <c r="K46" s="1974"/>
      <c r="L46" s="1974"/>
      <c r="M46" s="1974"/>
      <c r="N46" s="785"/>
      <c r="O46" s="782"/>
      <c r="P46" s="782"/>
      <c r="Q46" s="782"/>
      <c r="R46" s="780"/>
      <c r="S46" s="780"/>
      <c r="T46" s="780"/>
      <c r="U46" s="780"/>
      <c r="V46" s="780"/>
      <c r="W46" s="780"/>
      <c r="X46" s="780"/>
      <c r="Y46" s="780"/>
      <c r="Z46" s="780"/>
      <c r="AA46" s="780"/>
      <c r="AB46" s="780"/>
      <c r="AC46" s="780"/>
      <c r="AD46" s="780"/>
      <c r="AE46" s="780"/>
      <c r="AF46" s="783"/>
      <c r="AG46" s="777"/>
    </row>
    <row r="47" spans="1:33" s="778" customFormat="1" ht="15.75" customHeight="1">
      <c r="A47" s="779" t="s">
        <v>2573</v>
      </c>
      <c r="B47" s="780"/>
      <c r="C47" s="780"/>
      <c r="D47" s="780"/>
      <c r="E47" s="780"/>
      <c r="F47" s="780"/>
      <c r="G47" s="780"/>
      <c r="H47" s="780"/>
      <c r="I47" s="780"/>
      <c r="J47" s="780"/>
      <c r="K47" s="1975"/>
      <c r="L47" s="1975"/>
      <c r="M47" s="1975"/>
      <c r="N47" s="1975"/>
      <c r="O47" s="1975"/>
      <c r="P47" s="1975"/>
      <c r="Q47" s="1975"/>
      <c r="R47" s="1975"/>
      <c r="S47" s="1975"/>
      <c r="T47" s="1975"/>
      <c r="U47" s="1975"/>
      <c r="V47" s="1975"/>
      <c r="W47" s="1975"/>
      <c r="X47" s="1975"/>
      <c r="Y47" s="1975"/>
      <c r="Z47" s="1975"/>
      <c r="AA47" s="1975"/>
      <c r="AB47" s="1975"/>
      <c r="AC47" s="1975"/>
      <c r="AD47" s="1975"/>
      <c r="AE47" s="1975"/>
      <c r="AF47" s="1976"/>
      <c r="AG47" s="777"/>
    </row>
    <row r="48" spans="1:33" s="778" customFormat="1" ht="15.75" customHeight="1">
      <c r="A48" s="779" t="s">
        <v>2574</v>
      </c>
      <c r="B48" s="780"/>
      <c r="C48" s="780"/>
      <c r="D48" s="780"/>
      <c r="E48" s="780"/>
      <c r="F48" s="780"/>
      <c r="G48" s="780"/>
      <c r="H48" s="780"/>
      <c r="I48" s="780"/>
      <c r="J48" s="780"/>
      <c r="K48" s="1977"/>
      <c r="L48" s="1977"/>
      <c r="M48" s="1977"/>
      <c r="N48" s="1977"/>
      <c r="O48" s="1977"/>
      <c r="P48" s="1977"/>
      <c r="Q48" s="1977"/>
      <c r="R48" s="1977"/>
      <c r="S48" s="1977"/>
      <c r="T48" s="1977"/>
      <c r="U48" s="1977"/>
      <c r="V48" s="1977"/>
      <c r="W48" s="1977"/>
      <c r="X48" s="1977"/>
      <c r="Y48" s="1977"/>
      <c r="Z48" s="1977"/>
      <c r="AA48" s="1977"/>
      <c r="AB48" s="1977"/>
      <c r="AC48" s="1977"/>
      <c r="AD48" s="1977"/>
      <c r="AE48" s="1977"/>
      <c r="AF48" s="1978"/>
      <c r="AG48" s="777"/>
    </row>
    <row r="49" spans="1:33" s="778" customFormat="1" ht="15.75" customHeight="1">
      <c r="A49" s="779" t="s">
        <v>2575</v>
      </c>
      <c r="B49" s="780"/>
      <c r="C49" s="780"/>
      <c r="D49" s="780"/>
      <c r="E49" s="780"/>
      <c r="F49" s="780"/>
      <c r="G49" s="780"/>
      <c r="H49" s="780"/>
      <c r="I49" s="780"/>
      <c r="J49" s="780"/>
      <c r="K49" s="1977"/>
      <c r="L49" s="1977"/>
      <c r="M49" s="1977"/>
      <c r="N49" s="1977"/>
      <c r="O49" s="1977"/>
      <c r="P49" s="1977"/>
      <c r="Q49" s="1977"/>
      <c r="R49" s="1977"/>
      <c r="S49" s="1977"/>
      <c r="T49" s="1977"/>
      <c r="U49" s="1977"/>
      <c r="V49" s="1977"/>
      <c r="W49" s="1977"/>
      <c r="X49" s="1977"/>
      <c r="Y49" s="1977"/>
      <c r="Z49" s="1977"/>
      <c r="AA49" s="1977"/>
      <c r="AB49" s="1977"/>
      <c r="AC49" s="1977"/>
      <c r="AD49" s="1977"/>
      <c r="AE49" s="1977"/>
      <c r="AF49" s="1978"/>
      <c r="AG49" s="777"/>
    </row>
    <row r="50" spans="1:33" s="778" customFormat="1" ht="15.75" customHeight="1" thickBot="1">
      <c r="A50" s="787" t="s">
        <v>2576</v>
      </c>
      <c r="B50" s="788"/>
      <c r="C50" s="788"/>
      <c r="D50" s="788"/>
      <c r="E50" s="788"/>
      <c r="F50" s="788"/>
      <c r="G50" s="788"/>
      <c r="H50" s="788"/>
      <c r="I50" s="788"/>
      <c r="J50" s="788"/>
      <c r="K50" s="1979"/>
      <c r="L50" s="1979"/>
      <c r="M50" s="1979"/>
      <c r="N50" s="1979"/>
      <c r="O50" s="1979"/>
      <c r="P50" s="1979"/>
      <c r="Q50" s="1979"/>
      <c r="R50" s="1979"/>
      <c r="S50" s="1979"/>
      <c r="T50" s="1979"/>
      <c r="U50" s="1979"/>
      <c r="V50" s="1979"/>
      <c r="W50" s="1979"/>
      <c r="X50" s="1979"/>
      <c r="Y50" s="1979"/>
      <c r="Z50" s="1979"/>
      <c r="AA50" s="1979"/>
      <c r="AB50" s="1979"/>
      <c r="AC50" s="1979"/>
      <c r="AD50" s="1979"/>
      <c r="AE50" s="1979"/>
      <c r="AF50" s="1980"/>
      <c r="AG50" s="777"/>
    </row>
    <row r="51" spans="1:33" s="778" customFormat="1" ht="15.75" customHeight="1">
      <c r="A51" s="774" t="s">
        <v>2581</v>
      </c>
      <c r="B51" s="791"/>
      <c r="C51" s="791"/>
      <c r="D51" s="791"/>
      <c r="E51" s="791"/>
      <c r="F51" s="791"/>
      <c r="G51" s="791"/>
      <c r="H51" s="791"/>
      <c r="I51" s="791"/>
      <c r="J51" s="791"/>
      <c r="K51" s="1986"/>
      <c r="L51" s="1986"/>
      <c r="M51" s="1986"/>
      <c r="N51" s="1986"/>
      <c r="O51" s="1986"/>
      <c r="P51" s="1986"/>
      <c r="Q51" s="1986"/>
      <c r="R51" s="1986"/>
      <c r="S51" s="1986"/>
      <c r="T51" s="1986"/>
      <c r="U51" s="1986"/>
      <c r="V51" s="1986"/>
      <c r="W51" s="1986"/>
      <c r="X51" s="1986"/>
      <c r="Y51" s="1986"/>
      <c r="Z51" s="1986"/>
      <c r="AA51" s="1986"/>
      <c r="AB51" s="1986"/>
      <c r="AC51" s="1986"/>
      <c r="AD51" s="1986"/>
      <c r="AE51" s="1986"/>
      <c r="AF51" s="1987"/>
      <c r="AG51" s="777"/>
    </row>
    <row r="52" spans="1:33" s="778" customFormat="1" ht="15.75" customHeight="1">
      <c r="A52" s="779" t="s">
        <v>2564</v>
      </c>
      <c r="B52" s="780"/>
      <c r="C52" s="780"/>
      <c r="D52" s="780"/>
      <c r="E52" s="780"/>
      <c r="F52" s="781"/>
      <c r="G52" s="781"/>
      <c r="H52" s="781"/>
      <c r="I52" s="781"/>
      <c r="J52" s="781"/>
      <c r="K52" s="781" t="s">
        <v>2565</v>
      </c>
      <c r="L52" s="1983"/>
      <c r="M52" s="1983"/>
      <c r="N52" s="1983"/>
      <c r="O52" s="1983"/>
      <c r="P52" s="1984" t="s">
        <v>2566</v>
      </c>
      <c r="Q52" s="1984"/>
      <c r="R52" s="1984"/>
      <c r="S52" s="1983"/>
      <c r="T52" s="1983"/>
      <c r="U52" s="1983"/>
      <c r="V52" s="1983"/>
      <c r="W52" s="1984" t="s">
        <v>2567</v>
      </c>
      <c r="X52" s="1984"/>
      <c r="Y52" s="1984"/>
      <c r="Z52" s="1985"/>
      <c r="AA52" s="1985"/>
      <c r="AB52" s="1985"/>
      <c r="AC52" s="1985"/>
      <c r="AD52" s="1985"/>
      <c r="AE52" s="1985"/>
      <c r="AF52" s="783" t="s">
        <v>17</v>
      </c>
      <c r="AG52" s="777"/>
    </row>
    <row r="53" spans="1:33" s="778" customFormat="1" ht="15.75" customHeight="1">
      <c r="A53" s="779" t="s">
        <v>2568</v>
      </c>
      <c r="B53" s="780"/>
      <c r="C53" s="780"/>
      <c r="D53" s="780"/>
      <c r="E53" s="780"/>
      <c r="F53" s="784"/>
      <c r="G53" s="784"/>
      <c r="H53" s="784"/>
      <c r="I53" s="784"/>
      <c r="J53" s="784"/>
      <c r="K53" s="1981"/>
      <c r="L53" s="1981"/>
      <c r="M53" s="1981"/>
      <c r="N53" s="1981"/>
      <c r="O53" s="1981"/>
      <c r="P53" s="1981"/>
      <c r="Q53" s="1981"/>
      <c r="R53" s="1981"/>
      <c r="S53" s="1981"/>
      <c r="T53" s="1981"/>
      <c r="U53" s="1981"/>
      <c r="V53" s="1981"/>
      <c r="W53" s="1981"/>
      <c r="X53" s="1981"/>
      <c r="Y53" s="1981"/>
      <c r="Z53" s="1981"/>
      <c r="AA53" s="1981"/>
      <c r="AB53" s="1981"/>
      <c r="AC53" s="1981"/>
      <c r="AD53" s="1981"/>
      <c r="AE53" s="1981"/>
      <c r="AF53" s="1982"/>
      <c r="AG53" s="777"/>
    </row>
    <row r="54" spans="1:33" s="778" customFormat="1" ht="15.75" customHeight="1">
      <c r="A54" s="779" t="s">
        <v>2569</v>
      </c>
      <c r="B54" s="780"/>
      <c r="C54" s="780"/>
      <c r="D54" s="780"/>
      <c r="E54" s="780"/>
      <c r="F54" s="780"/>
      <c r="G54" s="780"/>
      <c r="H54" s="780"/>
      <c r="I54" s="780"/>
      <c r="J54" s="780"/>
      <c r="K54" s="781" t="s">
        <v>2565</v>
      </c>
      <c r="L54" s="1983"/>
      <c r="M54" s="1983"/>
      <c r="N54" s="1983"/>
      <c r="O54" s="1984" t="s">
        <v>2570</v>
      </c>
      <c r="P54" s="1984"/>
      <c r="Q54" s="1984"/>
      <c r="R54" s="1984"/>
      <c r="S54" s="1984"/>
      <c r="T54" s="1983"/>
      <c r="U54" s="1983"/>
      <c r="V54" s="1983"/>
      <c r="W54" s="1984" t="s">
        <v>2571</v>
      </c>
      <c r="X54" s="1984"/>
      <c r="Y54" s="1984"/>
      <c r="Z54" s="1984"/>
      <c r="AA54" s="1985"/>
      <c r="AB54" s="1985"/>
      <c r="AC54" s="1985"/>
      <c r="AD54" s="1985"/>
      <c r="AE54" s="1985"/>
      <c r="AF54" s="783" t="s">
        <v>17</v>
      </c>
      <c r="AG54" s="777"/>
    </row>
    <row r="55" spans="1:33" s="778" customFormat="1" ht="15.75" customHeight="1">
      <c r="A55" s="779"/>
      <c r="B55" s="780"/>
      <c r="C55" s="780"/>
      <c r="D55" s="780"/>
      <c r="E55" s="780"/>
      <c r="F55" s="780"/>
      <c r="G55" s="780"/>
      <c r="H55" s="780"/>
      <c r="I55" s="780"/>
      <c r="J55" s="780"/>
      <c r="K55" s="1972"/>
      <c r="L55" s="1972"/>
      <c r="M55" s="1972"/>
      <c r="N55" s="1972"/>
      <c r="O55" s="1972"/>
      <c r="P55" s="1972"/>
      <c r="Q55" s="1972"/>
      <c r="R55" s="1972"/>
      <c r="S55" s="1972"/>
      <c r="T55" s="1972"/>
      <c r="U55" s="1972"/>
      <c r="V55" s="1972"/>
      <c r="W55" s="1972"/>
      <c r="X55" s="1972"/>
      <c r="Y55" s="1972"/>
      <c r="Z55" s="1972"/>
      <c r="AA55" s="1972"/>
      <c r="AB55" s="1972"/>
      <c r="AC55" s="1972"/>
      <c r="AD55" s="1972"/>
      <c r="AE55" s="1972"/>
      <c r="AF55" s="1973"/>
      <c r="AG55" s="777"/>
    </row>
    <row r="56" spans="1:33" s="778" customFormat="1" ht="15.75" customHeight="1">
      <c r="A56" s="779" t="s">
        <v>2572</v>
      </c>
      <c r="B56" s="780"/>
      <c r="C56" s="780"/>
      <c r="D56" s="780"/>
      <c r="E56" s="780"/>
      <c r="F56" s="780"/>
      <c r="G56" s="780"/>
      <c r="H56" s="780"/>
      <c r="I56" s="780"/>
      <c r="J56" s="780"/>
      <c r="K56" s="1974"/>
      <c r="L56" s="1974"/>
      <c r="M56" s="1974"/>
      <c r="N56" s="785"/>
      <c r="O56" s="782"/>
      <c r="P56" s="782"/>
      <c r="Q56" s="782"/>
      <c r="R56" s="780"/>
      <c r="S56" s="780"/>
      <c r="T56" s="780"/>
      <c r="U56" s="780"/>
      <c r="V56" s="780"/>
      <c r="W56" s="780"/>
      <c r="X56" s="780"/>
      <c r="Y56" s="780"/>
      <c r="Z56" s="780"/>
      <c r="AA56" s="780"/>
      <c r="AB56" s="780"/>
      <c r="AC56" s="780"/>
      <c r="AD56" s="780"/>
      <c r="AE56" s="780"/>
      <c r="AF56" s="783"/>
      <c r="AG56" s="777"/>
    </row>
    <row r="57" spans="1:33" s="778" customFormat="1" ht="15.75" customHeight="1">
      <c r="A57" s="779" t="s">
        <v>2573</v>
      </c>
      <c r="B57" s="780"/>
      <c r="C57" s="780"/>
      <c r="D57" s="780"/>
      <c r="E57" s="780"/>
      <c r="F57" s="780"/>
      <c r="G57" s="780"/>
      <c r="H57" s="780"/>
      <c r="I57" s="780"/>
      <c r="J57" s="780"/>
      <c r="K57" s="1975"/>
      <c r="L57" s="1975"/>
      <c r="M57" s="1975"/>
      <c r="N57" s="1975"/>
      <c r="O57" s="1975"/>
      <c r="P57" s="1975"/>
      <c r="Q57" s="1975"/>
      <c r="R57" s="1975"/>
      <c r="S57" s="1975"/>
      <c r="T57" s="1975"/>
      <c r="U57" s="1975"/>
      <c r="V57" s="1975"/>
      <c r="W57" s="1975"/>
      <c r="X57" s="1975"/>
      <c r="Y57" s="1975"/>
      <c r="Z57" s="1975"/>
      <c r="AA57" s="1975"/>
      <c r="AB57" s="1975"/>
      <c r="AC57" s="1975"/>
      <c r="AD57" s="1975"/>
      <c r="AE57" s="1975"/>
      <c r="AF57" s="1976"/>
      <c r="AG57" s="777"/>
    </row>
    <row r="58" spans="1:33" s="778" customFormat="1" ht="15.75" customHeight="1">
      <c r="A58" s="779" t="s">
        <v>2574</v>
      </c>
      <c r="B58" s="780"/>
      <c r="C58" s="780"/>
      <c r="D58" s="780"/>
      <c r="E58" s="780"/>
      <c r="F58" s="780"/>
      <c r="G58" s="780"/>
      <c r="H58" s="780"/>
      <c r="I58" s="780"/>
      <c r="J58" s="780"/>
      <c r="K58" s="1977"/>
      <c r="L58" s="1977"/>
      <c r="M58" s="1977"/>
      <c r="N58" s="1977"/>
      <c r="O58" s="1977"/>
      <c r="P58" s="1977"/>
      <c r="Q58" s="1977"/>
      <c r="R58" s="1977"/>
      <c r="S58" s="1977"/>
      <c r="T58" s="1977"/>
      <c r="U58" s="1977"/>
      <c r="V58" s="1977"/>
      <c r="W58" s="1977"/>
      <c r="X58" s="1977"/>
      <c r="Y58" s="1977"/>
      <c r="Z58" s="1977"/>
      <c r="AA58" s="1977"/>
      <c r="AB58" s="1977"/>
      <c r="AC58" s="1977"/>
      <c r="AD58" s="1977"/>
      <c r="AE58" s="1977"/>
      <c r="AF58" s="1978"/>
      <c r="AG58" s="777"/>
    </row>
    <row r="59" spans="1:33" s="778" customFormat="1" ht="15.75" customHeight="1">
      <c r="A59" s="779" t="s">
        <v>2575</v>
      </c>
      <c r="B59" s="780"/>
      <c r="C59" s="780"/>
      <c r="D59" s="780"/>
      <c r="E59" s="780"/>
      <c r="F59" s="780"/>
      <c r="G59" s="780"/>
      <c r="H59" s="780"/>
      <c r="I59" s="780"/>
      <c r="J59" s="780"/>
      <c r="K59" s="1977"/>
      <c r="L59" s="1977"/>
      <c r="M59" s="1977"/>
      <c r="N59" s="1977"/>
      <c r="O59" s="1977"/>
      <c r="P59" s="1977"/>
      <c r="Q59" s="1977"/>
      <c r="R59" s="1977"/>
      <c r="S59" s="1977"/>
      <c r="T59" s="1977"/>
      <c r="U59" s="1977"/>
      <c r="V59" s="1977"/>
      <c r="W59" s="1977"/>
      <c r="X59" s="1977"/>
      <c r="Y59" s="1977"/>
      <c r="Z59" s="1977"/>
      <c r="AA59" s="1977"/>
      <c r="AB59" s="1977"/>
      <c r="AC59" s="1977"/>
      <c r="AD59" s="1977"/>
      <c r="AE59" s="1977"/>
      <c r="AF59" s="1978"/>
      <c r="AG59" s="777"/>
    </row>
    <row r="60" spans="1:33" s="778" customFormat="1" ht="15.75" customHeight="1" thickBot="1">
      <c r="A60" s="787" t="s">
        <v>2576</v>
      </c>
      <c r="B60" s="788"/>
      <c r="C60" s="788"/>
      <c r="D60" s="788"/>
      <c r="E60" s="788"/>
      <c r="F60" s="788"/>
      <c r="G60" s="788"/>
      <c r="H60" s="788"/>
      <c r="I60" s="788"/>
      <c r="J60" s="788"/>
      <c r="K60" s="1979"/>
      <c r="L60" s="1979"/>
      <c r="M60" s="1979"/>
      <c r="N60" s="1979"/>
      <c r="O60" s="1979"/>
      <c r="P60" s="1979"/>
      <c r="Q60" s="1979"/>
      <c r="R60" s="1979"/>
      <c r="S60" s="1979"/>
      <c r="T60" s="1979"/>
      <c r="U60" s="1979"/>
      <c r="V60" s="1979"/>
      <c r="W60" s="1979"/>
      <c r="X60" s="1979"/>
      <c r="Y60" s="1979"/>
      <c r="Z60" s="1979"/>
      <c r="AA60" s="1979"/>
      <c r="AB60" s="1979"/>
      <c r="AC60" s="1979"/>
      <c r="AD60" s="1979"/>
      <c r="AE60" s="1979"/>
      <c r="AF60" s="1980"/>
      <c r="AG60" s="777"/>
    </row>
    <row r="61" spans="1:33" s="778" customFormat="1" ht="15.75" customHeight="1">
      <c r="A61" s="774" t="s">
        <v>2582</v>
      </c>
      <c r="B61" s="791"/>
      <c r="C61" s="791"/>
      <c r="D61" s="791"/>
      <c r="E61" s="791"/>
      <c r="F61" s="791"/>
      <c r="G61" s="791"/>
      <c r="H61" s="791"/>
      <c r="I61" s="791"/>
      <c r="J61" s="791"/>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7"/>
      <c r="AG61" s="777"/>
    </row>
    <row r="62" spans="1:33" s="778" customFormat="1" ht="15.75" customHeight="1">
      <c r="A62" s="779" t="s">
        <v>2564</v>
      </c>
      <c r="B62" s="780"/>
      <c r="C62" s="780"/>
      <c r="D62" s="780"/>
      <c r="E62" s="780"/>
      <c r="F62" s="781"/>
      <c r="G62" s="781"/>
      <c r="H62" s="781"/>
      <c r="I62" s="781"/>
      <c r="J62" s="781"/>
      <c r="K62" s="781" t="s">
        <v>2565</v>
      </c>
      <c r="L62" s="1983"/>
      <c r="M62" s="1983"/>
      <c r="N62" s="1983"/>
      <c r="O62" s="1983"/>
      <c r="P62" s="1984" t="s">
        <v>2566</v>
      </c>
      <c r="Q62" s="1984"/>
      <c r="R62" s="1984"/>
      <c r="S62" s="1983"/>
      <c r="T62" s="1983"/>
      <c r="U62" s="1983"/>
      <c r="V62" s="1983"/>
      <c r="W62" s="1984" t="s">
        <v>2567</v>
      </c>
      <c r="X62" s="1984"/>
      <c r="Y62" s="1984"/>
      <c r="Z62" s="1985"/>
      <c r="AA62" s="1985"/>
      <c r="AB62" s="1985"/>
      <c r="AC62" s="1985"/>
      <c r="AD62" s="1985"/>
      <c r="AE62" s="1985"/>
      <c r="AF62" s="783" t="s">
        <v>17</v>
      </c>
      <c r="AG62" s="777"/>
    </row>
    <row r="63" spans="1:33" s="778" customFormat="1" ht="15.75" customHeight="1">
      <c r="A63" s="779" t="s">
        <v>2568</v>
      </c>
      <c r="B63" s="780"/>
      <c r="C63" s="780"/>
      <c r="D63" s="780"/>
      <c r="E63" s="780"/>
      <c r="F63" s="784"/>
      <c r="G63" s="784"/>
      <c r="H63" s="784"/>
      <c r="I63" s="784"/>
      <c r="J63" s="784"/>
      <c r="K63" s="1981"/>
      <c r="L63" s="1981"/>
      <c r="M63" s="1981"/>
      <c r="N63" s="1981"/>
      <c r="O63" s="1981"/>
      <c r="P63" s="1981"/>
      <c r="Q63" s="1981"/>
      <c r="R63" s="1981"/>
      <c r="S63" s="1981"/>
      <c r="T63" s="1981"/>
      <c r="U63" s="1981"/>
      <c r="V63" s="1981"/>
      <c r="W63" s="1981"/>
      <c r="X63" s="1981"/>
      <c r="Y63" s="1981"/>
      <c r="Z63" s="1981"/>
      <c r="AA63" s="1981"/>
      <c r="AB63" s="1981"/>
      <c r="AC63" s="1981"/>
      <c r="AD63" s="1981"/>
      <c r="AE63" s="1981"/>
      <c r="AF63" s="1982"/>
      <c r="AG63" s="777"/>
    </row>
    <row r="64" spans="1:33" s="778" customFormat="1" ht="15.75" customHeight="1">
      <c r="A64" s="779" t="s">
        <v>2569</v>
      </c>
      <c r="B64" s="780"/>
      <c r="C64" s="780"/>
      <c r="D64" s="780"/>
      <c r="E64" s="780"/>
      <c r="F64" s="780"/>
      <c r="G64" s="780"/>
      <c r="H64" s="780"/>
      <c r="I64" s="780"/>
      <c r="J64" s="780"/>
      <c r="K64" s="781" t="s">
        <v>2565</v>
      </c>
      <c r="L64" s="1983"/>
      <c r="M64" s="1983"/>
      <c r="N64" s="1983"/>
      <c r="O64" s="1984" t="s">
        <v>2570</v>
      </c>
      <c r="P64" s="1984"/>
      <c r="Q64" s="1984"/>
      <c r="R64" s="1984"/>
      <c r="S64" s="1984"/>
      <c r="T64" s="1983"/>
      <c r="U64" s="1983"/>
      <c r="V64" s="1983"/>
      <c r="W64" s="1984" t="s">
        <v>2571</v>
      </c>
      <c r="X64" s="1984"/>
      <c r="Y64" s="1984"/>
      <c r="Z64" s="1984"/>
      <c r="AA64" s="1985"/>
      <c r="AB64" s="1985"/>
      <c r="AC64" s="1985"/>
      <c r="AD64" s="1985"/>
      <c r="AE64" s="1985"/>
      <c r="AF64" s="783" t="s">
        <v>17</v>
      </c>
      <c r="AG64" s="777"/>
    </row>
    <row r="65" spans="1:33" s="778" customFormat="1" ht="15.75" customHeight="1">
      <c r="A65" s="779"/>
      <c r="B65" s="780"/>
      <c r="C65" s="780"/>
      <c r="D65" s="780"/>
      <c r="E65" s="780"/>
      <c r="F65" s="780"/>
      <c r="G65" s="780"/>
      <c r="H65" s="780"/>
      <c r="I65" s="780"/>
      <c r="J65" s="780"/>
      <c r="K65" s="1972"/>
      <c r="L65" s="1972"/>
      <c r="M65" s="1972"/>
      <c r="N65" s="1972"/>
      <c r="O65" s="1972"/>
      <c r="P65" s="1972"/>
      <c r="Q65" s="1972"/>
      <c r="R65" s="1972"/>
      <c r="S65" s="1972"/>
      <c r="T65" s="1972"/>
      <c r="U65" s="1972"/>
      <c r="V65" s="1972"/>
      <c r="W65" s="1972"/>
      <c r="X65" s="1972"/>
      <c r="Y65" s="1972"/>
      <c r="Z65" s="1972"/>
      <c r="AA65" s="1972"/>
      <c r="AB65" s="1972"/>
      <c r="AC65" s="1972"/>
      <c r="AD65" s="1972"/>
      <c r="AE65" s="1972"/>
      <c r="AF65" s="1973"/>
      <c r="AG65" s="777"/>
    </row>
    <row r="66" spans="1:33" s="778" customFormat="1" ht="15.75" customHeight="1">
      <c r="A66" s="779" t="s">
        <v>2572</v>
      </c>
      <c r="B66" s="780"/>
      <c r="C66" s="780"/>
      <c r="D66" s="780"/>
      <c r="E66" s="780"/>
      <c r="F66" s="780"/>
      <c r="G66" s="780"/>
      <c r="H66" s="780"/>
      <c r="I66" s="780"/>
      <c r="J66" s="780"/>
      <c r="K66" s="1974"/>
      <c r="L66" s="1974"/>
      <c r="M66" s="1974"/>
      <c r="N66" s="785"/>
      <c r="O66" s="782"/>
      <c r="P66" s="782"/>
      <c r="Q66" s="782"/>
      <c r="R66" s="780"/>
      <c r="S66" s="780"/>
      <c r="T66" s="780"/>
      <c r="U66" s="780"/>
      <c r="V66" s="780"/>
      <c r="W66" s="780"/>
      <c r="X66" s="780"/>
      <c r="Y66" s="780"/>
      <c r="Z66" s="780"/>
      <c r="AA66" s="780"/>
      <c r="AB66" s="780"/>
      <c r="AC66" s="780"/>
      <c r="AD66" s="780"/>
      <c r="AE66" s="780"/>
      <c r="AF66" s="783"/>
      <c r="AG66" s="777"/>
    </row>
    <row r="67" spans="1:33" s="778" customFormat="1" ht="15.75" customHeight="1">
      <c r="A67" s="779" t="s">
        <v>2573</v>
      </c>
      <c r="B67" s="780"/>
      <c r="C67" s="780"/>
      <c r="D67" s="780"/>
      <c r="E67" s="780"/>
      <c r="F67" s="780"/>
      <c r="G67" s="780"/>
      <c r="H67" s="780"/>
      <c r="I67" s="780"/>
      <c r="J67" s="780"/>
      <c r="K67" s="1975"/>
      <c r="L67" s="1975"/>
      <c r="M67" s="1975"/>
      <c r="N67" s="1975"/>
      <c r="O67" s="1975"/>
      <c r="P67" s="1975"/>
      <c r="Q67" s="1975"/>
      <c r="R67" s="1975"/>
      <c r="S67" s="1975"/>
      <c r="T67" s="1975"/>
      <c r="U67" s="1975"/>
      <c r="V67" s="1975"/>
      <c r="W67" s="1975"/>
      <c r="X67" s="1975"/>
      <c r="Y67" s="1975"/>
      <c r="Z67" s="1975"/>
      <c r="AA67" s="1975"/>
      <c r="AB67" s="1975"/>
      <c r="AC67" s="1975"/>
      <c r="AD67" s="1975"/>
      <c r="AE67" s="1975"/>
      <c r="AF67" s="1976"/>
      <c r="AG67" s="777"/>
    </row>
    <row r="68" spans="1:33" s="778" customFormat="1" ht="15.75" customHeight="1">
      <c r="A68" s="779" t="s">
        <v>2574</v>
      </c>
      <c r="B68" s="780"/>
      <c r="C68" s="780"/>
      <c r="D68" s="780"/>
      <c r="E68" s="780"/>
      <c r="F68" s="780"/>
      <c r="G68" s="780"/>
      <c r="H68" s="780"/>
      <c r="I68" s="780"/>
      <c r="J68" s="780"/>
      <c r="K68" s="1977"/>
      <c r="L68" s="1977"/>
      <c r="M68" s="1977"/>
      <c r="N68" s="1977"/>
      <c r="O68" s="1977"/>
      <c r="P68" s="1977"/>
      <c r="Q68" s="1977"/>
      <c r="R68" s="1977"/>
      <c r="S68" s="1977"/>
      <c r="T68" s="1977"/>
      <c r="U68" s="1977"/>
      <c r="V68" s="1977"/>
      <c r="W68" s="1977"/>
      <c r="X68" s="1977"/>
      <c r="Y68" s="1977"/>
      <c r="Z68" s="1977"/>
      <c r="AA68" s="1977"/>
      <c r="AB68" s="1977"/>
      <c r="AC68" s="1977"/>
      <c r="AD68" s="1977"/>
      <c r="AE68" s="1977"/>
      <c r="AF68" s="1978"/>
      <c r="AG68" s="777"/>
    </row>
    <row r="69" spans="1:33" s="778" customFormat="1" ht="15.75" customHeight="1">
      <c r="A69" s="779" t="s">
        <v>2575</v>
      </c>
      <c r="B69" s="780"/>
      <c r="C69" s="780"/>
      <c r="D69" s="780"/>
      <c r="E69" s="780"/>
      <c r="F69" s="780"/>
      <c r="G69" s="780"/>
      <c r="H69" s="780"/>
      <c r="I69" s="780"/>
      <c r="J69" s="780"/>
      <c r="K69" s="1977"/>
      <c r="L69" s="1977"/>
      <c r="M69" s="1977"/>
      <c r="N69" s="1977"/>
      <c r="O69" s="1977"/>
      <c r="P69" s="1977"/>
      <c r="Q69" s="1977"/>
      <c r="R69" s="1977"/>
      <c r="S69" s="1977"/>
      <c r="T69" s="1977"/>
      <c r="U69" s="1977"/>
      <c r="V69" s="1977"/>
      <c r="W69" s="1977"/>
      <c r="X69" s="1977"/>
      <c r="Y69" s="1977"/>
      <c r="Z69" s="1977"/>
      <c r="AA69" s="1977"/>
      <c r="AB69" s="1977"/>
      <c r="AC69" s="1977"/>
      <c r="AD69" s="1977"/>
      <c r="AE69" s="1977"/>
      <c r="AF69" s="1978"/>
      <c r="AG69" s="777"/>
    </row>
    <row r="70" spans="1:33" s="778" customFormat="1" ht="15.75" customHeight="1" thickBot="1">
      <c r="A70" s="787" t="s">
        <v>2576</v>
      </c>
      <c r="B70" s="788"/>
      <c r="C70" s="788"/>
      <c r="D70" s="788"/>
      <c r="E70" s="788"/>
      <c r="F70" s="788"/>
      <c r="G70" s="788"/>
      <c r="H70" s="788"/>
      <c r="I70" s="788"/>
      <c r="J70" s="788"/>
      <c r="K70" s="1979"/>
      <c r="L70" s="1979"/>
      <c r="M70" s="1979"/>
      <c r="N70" s="1979"/>
      <c r="O70" s="1979"/>
      <c r="P70" s="1979"/>
      <c r="Q70" s="1979"/>
      <c r="R70" s="1979"/>
      <c r="S70" s="1979"/>
      <c r="T70" s="1979"/>
      <c r="U70" s="1979"/>
      <c r="V70" s="1979"/>
      <c r="W70" s="1979"/>
      <c r="X70" s="1979"/>
      <c r="Y70" s="1979"/>
      <c r="Z70" s="1979"/>
      <c r="AA70" s="1979"/>
      <c r="AB70" s="1979"/>
      <c r="AC70" s="1979"/>
      <c r="AD70" s="1979"/>
      <c r="AE70" s="1979"/>
      <c r="AF70" s="1980"/>
      <c r="AG70" s="777"/>
    </row>
    <row r="71" spans="1:33" s="778" customFormat="1" ht="15.75" customHeight="1">
      <c r="A71" s="774" t="s">
        <v>2583</v>
      </c>
      <c r="B71" s="791"/>
      <c r="C71" s="791"/>
      <c r="D71" s="791"/>
      <c r="E71" s="791"/>
      <c r="F71" s="791"/>
      <c r="G71" s="791"/>
      <c r="H71" s="791"/>
      <c r="I71" s="791"/>
      <c r="J71" s="791"/>
      <c r="K71" s="1986"/>
      <c r="L71" s="1986"/>
      <c r="M71" s="1986"/>
      <c r="N71" s="1986"/>
      <c r="O71" s="1986"/>
      <c r="P71" s="1986"/>
      <c r="Q71" s="1986"/>
      <c r="R71" s="1986"/>
      <c r="S71" s="1986"/>
      <c r="T71" s="1986"/>
      <c r="U71" s="1986"/>
      <c r="V71" s="1986"/>
      <c r="W71" s="1986"/>
      <c r="X71" s="1986"/>
      <c r="Y71" s="1986"/>
      <c r="Z71" s="1986"/>
      <c r="AA71" s="1986"/>
      <c r="AB71" s="1986"/>
      <c r="AC71" s="1986"/>
      <c r="AD71" s="1986"/>
      <c r="AE71" s="1986"/>
      <c r="AF71" s="1987"/>
      <c r="AG71" s="777"/>
    </row>
    <row r="72" spans="1:33" s="778" customFormat="1" ht="15.75" customHeight="1">
      <c r="A72" s="779" t="s">
        <v>2564</v>
      </c>
      <c r="B72" s="780"/>
      <c r="C72" s="780"/>
      <c r="D72" s="780"/>
      <c r="E72" s="780"/>
      <c r="F72" s="781"/>
      <c r="G72" s="781"/>
      <c r="H72" s="781"/>
      <c r="I72" s="781"/>
      <c r="J72" s="781"/>
      <c r="K72" s="781" t="s">
        <v>2565</v>
      </c>
      <c r="L72" s="1983"/>
      <c r="M72" s="1983"/>
      <c r="N72" s="1983"/>
      <c r="O72" s="1983"/>
      <c r="P72" s="1984" t="s">
        <v>2566</v>
      </c>
      <c r="Q72" s="1984"/>
      <c r="R72" s="1984"/>
      <c r="S72" s="1983"/>
      <c r="T72" s="1983"/>
      <c r="U72" s="1983"/>
      <c r="V72" s="1983"/>
      <c r="W72" s="1984" t="s">
        <v>2567</v>
      </c>
      <c r="X72" s="1984"/>
      <c r="Y72" s="1984"/>
      <c r="Z72" s="1985"/>
      <c r="AA72" s="1985"/>
      <c r="AB72" s="1985"/>
      <c r="AC72" s="1985"/>
      <c r="AD72" s="1985"/>
      <c r="AE72" s="1985"/>
      <c r="AF72" s="783" t="s">
        <v>17</v>
      </c>
      <c r="AG72" s="777"/>
    </row>
    <row r="73" spans="1:33" s="778" customFormat="1" ht="15.75" customHeight="1">
      <c r="A73" s="779" t="s">
        <v>2568</v>
      </c>
      <c r="B73" s="780"/>
      <c r="C73" s="780"/>
      <c r="D73" s="780"/>
      <c r="E73" s="780"/>
      <c r="F73" s="784"/>
      <c r="G73" s="784"/>
      <c r="H73" s="784"/>
      <c r="I73" s="784"/>
      <c r="J73" s="784"/>
      <c r="K73" s="1981"/>
      <c r="L73" s="1981"/>
      <c r="M73" s="1981"/>
      <c r="N73" s="1981"/>
      <c r="O73" s="1981"/>
      <c r="P73" s="1981"/>
      <c r="Q73" s="1981"/>
      <c r="R73" s="1981"/>
      <c r="S73" s="1981"/>
      <c r="T73" s="1981"/>
      <c r="U73" s="1981"/>
      <c r="V73" s="1981"/>
      <c r="W73" s="1981"/>
      <c r="X73" s="1981"/>
      <c r="Y73" s="1981"/>
      <c r="Z73" s="1981"/>
      <c r="AA73" s="1981"/>
      <c r="AB73" s="1981"/>
      <c r="AC73" s="1981"/>
      <c r="AD73" s="1981"/>
      <c r="AE73" s="1981"/>
      <c r="AF73" s="1982"/>
      <c r="AG73" s="777"/>
    </row>
    <row r="74" spans="1:33" s="778" customFormat="1" ht="15.75" customHeight="1">
      <c r="A74" s="779" t="s">
        <v>2569</v>
      </c>
      <c r="B74" s="780"/>
      <c r="C74" s="780"/>
      <c r="D74" s="780"/>
      <c r="E74" s="780"/>
      <c r="F74" s="780"/>
      <c r="G74" s="780"/>
      <c r="H74" s="780"/>
      <c r="I74" s="780"/>
      <c r="J74" s="780"/>
      <c r="K74" s="781" t="s">
        <v>2565</v>
      </c>
      <c r="L74" s="1983"/>
      <c r="M74" s="1983"/>
      <c r="N74" s="1983"/>
      <c r="O74" s="1984" t="s">
        <v>2570</v>
      </c>
      <c r="P74" s="1984"/>
      <c r="Q74" s="1984"/>
      <c r="R74" s="1984"/>
      <c r="S74" s="1984"/>
      <c r="T74" s="1983"/>
      <c r="U74" s="1983"/>
      <c r="V74" s="1983"/>
      <c r="W74" s="1984" t="s">
        <v>2571</v>
      </c>
      <c r="X74" s="1984"/>
      <c r="Y74" s="1984"/>
      <c r="Z74" s="1984"/>
      <c r="AA74" s="1985"/>
      <c r="AB74" s="1985"/>
      <c r="AC74" s="1985"/>
      <c r="AD74" s="1985"/>
      <c r="AE74" s="1985"/>
      <c r="AF74" s="783" t="s">
        <v>17</v>
      </c>
      <c r="AG74" s="777"/>
    </row>
    <row r="75" spans="1:33" s="778" customFormat="1" ht="15.75" customHeight="1">
      <c r="A75" s="779"/>
      <c r="B75" s="780"/>
      <c r="C75" s="780"/>
      <c r="D75" s="780"/>
      <c r="E75" s="780"/>
      <c r="F75" s="780"/>
      <c r="G75" s="780"/>
      <c r="H75" s="780"/>
      <c r="I75" s="780"/>
      <c r="J75" s="780"/>
      <c r="K75" s="1972"/>
      <c r="L75" s="1972"/>
      <c r="M75" s="1972"/>
      <c r="N75" s="1972"/>
      <c r="O75" s="1972"/>
      <c r="P75" s="1972"/>
      <c r="Q75" s="1972"/>
      <c r="R75" s="1972"/>
      <c r="S75" s="1972"/>
      <c r="T75" s="1972"/>
      <c r="U75" s="1972"/>
      <c r="V75" s="1972"/>
      <c r="W75" s="1972"/>
      <c r="X75" s="1972"/>
      <c r="Y75" s="1972"/>
      <c r="Z75" s="1972"/>
      <c r="AA75" s="1972"/>
      <c r="AB75" s="1972"/>
      <c r="AC75" s="1972"/>
      <c r="AD75" s="1972"/>
      <c r="AE75" s="1972"/>
      <c r="AF75" s="1973"/>
      <c r="AG75" s="777"/>
    </row>
    <row r="76" spans="1:33" s="778" customFormat="1" ht="15.75" customHeight="1">
      <c r="A76" s="779" t="s">
        <v>2572</v>
      </c>
      <c r="B76" s="780"/>
      <c r="C76" s="780"/>
      <c r="D76" s="780"/>
      <c r="E76" s="780"/>
      <c r="F76" s="780"/>
      <c r="G76" s="780"/>
      <c r="H76" s="780"/>
      <c r="I76" s="780"/>
      <c r="J76" s="780"/>
      <c r="K76" s="1974"/>
      <c r="L76" s="1974"/>
      <c r="M76" s="1974"/>
      <c r="N76" s="785"/>
      <c r="O76" s="782"/>
      <c r="P76" s="782"/>
      <c r="Q76" s="782"/>
      <c r="R76" s="780"/>
      <c r="S76" s="780"/>
      <c r="T76" s="780"/>
      <c r="U76" s="780"/>
      <c r="V76" s="780"/>
      <c r="W76" s="780"/>
      <c r="X76" s="780"/>
      <c r="Y76" s="780"/>
      <c r="Z76" s="780"/>
      <c r="AA76" s="780"/>
      <c r="AB76" s="780"/>
      <c r="AC76" s="780"/>
      <c r="AD76" s="780"/>
      <c r="AE76" s="780"/>
      <c r="AF76" s="783"/>
      <c r="AG76" s="777"/>
    </row>
    <row r="77" spans="1:33" s="778" customFormat="1" ht="15.75" customHeight="1">
      <c r="A77" s="779" t="s">
        <v>2573</v>
      </c>
      <c r="B77" s="780"/>
      <c r="C77" s="780"/>
      <c r="D77" s="780"/>
      <c r="E77" s="780"/>
      <c r="F77" s="780"/>
      <c r="G77" s="780"/>
      <c r="H77" s="780"/>
      <c r="I77" s="780"/>
      <c r="J77" s="780"/>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6"/>
      <c r="AG77" s="777"/>
    </row>
    <row r="78" spans="1:33" s="778" customFormat="1" ht="15.75" customHeight="1">
      <c r="A78" s="779" t="s">
        <v>2574</v>
      </c>
      <c r="B78" s="780"/>
      <c r="C78" s="780"/>
      <c r="D78" s="780"/>
      <c r="E78" s="780"/>
      <c r="F78" s="780"/>
      <c r="G78" s="780"/>
      <c r="H78" s="780"/>
      <c r="I78" s="780"/>
      <c r="J78" s="780"/>
      <c r="K78" s="1977"/>
      <c r="L78" s="1977"/>
      <c r="M78" s="1977"/>
      <c r="N78" s="1977"/>
      <c r="O78" s="1977"/>
      <c r="P78" s="1977"/>
      <c r="Q78" s="1977"/>
      <c r="R78" s="1977"/>
      <c r="S78" s="1977"/>
      <c r="T78" s="1977"/>
      <c r="U78" s="1977"/>
      <c r="V78" s="1977"/>
      <c r="W78" s="1977"/>
      <c r="X78" s="1977"/>
      <c r="Y78" s="1977"/>
      <c r="Z78" s="1977"/>
      <c r="AA78" s="1977"/>
      <c r="AB78" s="1977"/>
      <c r="AC78" s="1977"/>
      <c r="AD78" s="1977"/>
      <c r="AE78" s="1977"/>
      <c r="AF78" s="1978"/>
      <c r="AG78" s="777"/>
    </row>
    <row r="79" spans="1:33" s="778" customFormat="1" ht="15.75" customHeight="1">
      <c r="A79" s="779" t="s">
        <v>2575</v>
      </c>
      <c r="B79" s="780"/>
      <c r="C79" s="780"/>
      <c r="D79" s="780"/>
      <c r="E79" s="780"/>
      <c r="F79" s="780"/>
      <c r="G79" s="780"/>
      <c r="H79" s="780"/>
      <c r="I79" s="780"/>
      <c r="J79" s="780"/>
      <c r="K79" s="1977"/>
      <c r="L79" s="1977"/>
      <c r="M79" s="1977"/>
      <c r="N79" s="1977"/>
      <c r="O79" s="1977"/>
      <c r="P79" s="1977"/>
      <c r="Q79" s="1977"/>
      <c r="R79" s="1977"/>
      <c r="S79" s="1977"/>
      <c r="T79" s="1977"/>
      <c r="U79" s="1977"/>
      <c r="V79" s="1977"/>
      <c r="W79" s="1977"/>
      <c r="X79" s="1977"/>
      <c r="Y79" s="1977"/>
      <c r="Z79" s="1977"/>
      <c r="AA79" s="1977"/>
      <c r="AB79" s="1977"/>
      <c r="AC79" s="1977"/>
      <c r="AD79" s="1977"/>
      <c r="AE79" s="1977"/>
      <c r="AF79" s="1978"/>
      <c r="AG79" s="777"/>
    </row>
    <row r="80" spans="1:33" s="778" customFormat="1" ht="15.75" customHeight="1" thickBot="1">
      <c r="A80" s="787" t="s">
        <v>2576</v>
      </c>
      <c r="B80" s="788"/>
      <c r="C80" s="788"/>
      <c r="D80" s="788"/>
      <c r="E80" s="788"/>
      <c r="F80" s="788"/>
      <c r="G80" s="788"/>
      <c r="H80" s="788"/>
      <c r="I80" s="788"/>
      <c r="J80" s="788"/>
      <c r="K80" s="1979"/>
      <c r="L80" s="1979"/>
      <c r="M80" s="1979"/>
      <c r="N80" s="1979"/>
      <c r="O80" s="1979"/>
      <c r="P80" s="1979"/>
      <c r="Q80" s="1979"/>
      <c r="R80" s="1979"/>
      <c r="S80" s="1979"/>
      <c r="T80" s="1979"/>
      <c r="U80" s="1979"/>
      <c r="V80" s="1979"/>
      <c r="W80" s="1979"/>
      <c r="X80" s="1979"/>
      <c r="Y80" s="1979"/>
      <c r="Z80" s="1979"/>
      <c r="AA80" s="1979"/>
      <c r="AB80" s="1979"/>
      <c r="AC80" s="1979"/>
      <c r="AD80" s="1979"/>
      <c r="AE80" s="1979"/>
      <c r="AF80" s="1980"/>
      <c r="AG80" s="777"/>
    </row>
    <row r="81" spans="1:33" s="778" customFormat="1" ht="15.75" customHeight="1">
      <c r="A81" s="774" t="s">
        <v>2584</v>
      </c>
      <c r="B81" s="791"/>
      <c r="C81" s="791"/>
      <c r="D81" s="791"/>
      <c r="E81" s="791"/>
      <c r="F81" s="791"/>
      <c r="G81" s="791"/>
      <c r="H81" s="791"/>
      <c r="I81" s="791"/>
      <c r="J81" s="791"/>
      <c r="K81" s="1986"/>
      <c r="L81" s="1986"/>
      <c r="M81" s="1986"/>
      <c r="N81" s="1986"/>
      <c r="O81" s="1986"/>
      <c r="P81" s="1986"/>
      <c r="Q81" s="1986"/>
      <c r="R81" s="1986"/>
      <c r="S81" s="1986"/>
      <c r="T81" s="1986"/>
      <c r="U81" s="1986"/>
      <c r="V81" s="1986"/>
      <c r="W81" s="1986"/>
      <c r="X81" s="1986"/>
      <c r="Y81" s="1986"/>
      <c r="Z81" s="1986"/>
      <c r="AA81" s="1986"/>
      <c r="AB81" s="1986"/>
      <c r="AC81" s="1986"/>
      <c r="AD81" s="1986"/>
      <c r="AE81" s="1986"/>
      <c r="AF81" s="1987"/>
      <c r="AG81" s="777"/>
    </row>
    <row r="82" spans="1:33" s="778" customFormat="1" ht="15.75" customHeight="1">
      <c r="A82" s="779" t="s">
        <v>2564</v>
      </c>
      <c r="B82" s="780"/>
      <c r="C82" s="780"/>
      <c r="D82" s="780"/>
      <c r="E82" s="780"/>
      <c r="F82" s="781"/>
      <c r="G82" s="781"/>
      <c r="H82" s="781"/>
      <c r="I82" s="781"/>
      <c r="J82" s="781"/>
      <c r="K82" s="781" t="s">
        <v>2565</v>
      </c>
      <c r="L82" s="1983"/>
      <c r="M82" s="1983"/>
      <c r="N82" s="1983"/>
      <c r="O82" s="1983"/>
      <c r="P82" s="1984" t="s">
        <v>2566</v>
      </c>
      <c r="Q82" s="1984"/>
      <c r="R82" s="1984"/>
      <c r="S82" s="1983"/>
      <c r="T82" s="1983"/>
      <c r="U82" s="1983"/>
      <c r="V82" s="1983"/>
      <c r="W82" s="1984" t="s">
        <v>2567</v>
      </c>
      <c r="X82" s="1984"/>
      <c r="Y82" s="1984"/>
      <c r="Z82" s="1985"/>
      <c r="AA82" s="1985"/>
      <c r="AB82" s="1985"/>
      <c r="AC82" s="1985"/>
      <c r="AD82" s="1985"/>
      <c r="AE82" s="1985"/>
      <c r="AF82" s="783" t="s">
        <v>17</v>
      </c>
      <c r="AG82" s="777"/>
    </row>
    <row r="83" spans="1:33" s="778" customFormat="1" ht="15.75" customHeight="1">
      <c r="A83" s="779" t="s">
        <v>2568</v>
      </c>
      <c r="B83" s="780"/>
      <c r="C83" s="780"/>
      <c r="D83" s="780"/>
      <c r="E83" s="780"/>
      <c r="F83" s="784"/>
      <c r="G83" s="784"/>
      <c r="H83" s="784"/>
      <c r="I83" s="784"/>
      <c r="J83" s="784"/>
      <c r="K83" s="1981"/>
      <c r="L83" s="1981"/>
      <c r="M83" s="1981"/>
      <c r="N83" s="1981"/>
      <c r="O83" s="1981"/>
      <c r="P83" s="1981"/>
      <c r="Q83" s="1981"/>
      <c r="R83" s="1981"/>
      <c r="S83" s="1981"/>
      <c r="T83" s="1981"/>
      <c r="U83" s="1981"/>
      <c r="V83" s="1981"/>
      <c r="W83" s="1981"/>
      <c r="X83" s="1981"/>
      <c r="Y83" s="1981"/>
      <c r="Z83" s="1981"/>
      <c r="AA83" s="1981"/>
      <c r="AB83" s="1981"/>
      <c r="AC83" s="1981"/>
      <c r="AD83" s="1981"/>
      <c r="AE83" s="1981"/>
      <c r="AF83" s="1982"/>
      <c r="AG83" s="777"/>
    </row>
    <row r="84" spans="1:33" s="778" customFormat="1" ht="15.75" customHeight="1">
      <c r="A84" s="779" t="s">
        <v>2569</v>
      </c>
      <c r="B84" s="780"/>
      <c r="C84" s="780"/>
      <c r="D84" s="780"/>
      <c r="E84" s="780"/>
      <c r="F84" s="780"/>
      <c r="G84" s="780"/>
      <c r="H84" s="780"/>
      <c r="I84" s="780"/>
      <c r="J84" s="780"/>
      <c r="K84" s="781" t="s">
        <v>2565</v>
      </c>
      <c r="L84" s="1983"/>
      <c r="M84" s="1983"/>
      <c r="N84" s="1983"/>
      <c r="O84" s="1984" t="s">
        <v>2570</v>
      </c>
      <c r="P84" s="1984"/>
      <c r="Q84" s="1984"/>
      <c r="R84" s="1984"/>
      <c r="S84" s="1984"/>
      <c r="T84" s="1983"/>
      <c r="U84" s="1983"/>
      <c r="V84" s="1983"/>
      <c r="W84" s="1984" t="s">
        <v>2571</v>
      </c>
      <c r="X84" s="1984"/>
      <c r="Y84" s="1984"/>
      <c r="Z84" s="1984"/>
      <c r="AA84" s="1985"/>
      <c r="AB84" s="1985"/>
      <c r="AC84" s="1985"/>
      <c r="AD84" s="1985"/>
      <c r="AE84" s="1985"/>
      <c r="AF84" s="783" t="s">
        <v>17</v>
      </c>
      <c r="AG84" s="777"/>
    </row>
    <row r="85" spans="1:33" s="778" customFormat="1" ht="15.75" customHeight="1">
      <c r="A85" s="779"/>
      <c r="B85" s="780"/>
      <c r="C85" s="780"/>
      <c r="D85" s="780"/>
      <c r="E85" s="780"/>
      <c r="F85" s="780"/>
      <c r="G85" s="780"/>
      <c r="H85" s="780"/>
      <c r="I85" s="780"/>
      <c r="J85" s="780"/>
      <c r="K85" s="1972"/>
      <c r="L85" s="1972"/>
      <c r="M85" s="1972"/>
      <c r="N85" s="1972"/>
      <c r="O85" s="1972"/>
      <c r="P85" s="1972"/>
      <c r="Q85" s="1972"/>
      <c r="R85" s="1972"/>
      <c r="S85" s="1972"/>
      <c r="T85" s="1972"/>
      <c r="U85" s="1972"/>
      <c r="V85" s="1972"/>
      <c r="W85" s="1972"/>
      <c r="X85" s="1972"/>
      <c r="Y85" s="1972"/>
      <c r="Z85" s="1972"/>
      <c r="AA85" s="1972"/>
      <c r="AB85" s="1972"/>
      <c r="AC85" s="1972"/>
      <c r="AD85" s="1972"/>
      <c r="AE85" s="1972"/>
      <c r="AF85" s="1973"/>
      <c r="AG85" s="777"/>
    </row>
    <row r="86" spans="1:33" s="778" customFormat="1" ht="15.75" customHeight="1">
      <c r="A86" s="779" t="s">
        <v>2572</v>
      </c>
      <c r="B86" s="780"/>
      <c r="C86" s="780"/>
      <c r="D86" s="780"/>
      <c r="E86" s="780"/>
      <c r="F86" s="780"/>
      <c r="G86" s="780"/>
      <c r="H86" s="780"/>
      <c r="I86" s="780"/>
      <c r="J86" s="780"/>
      <c r="K86" s="1974"/>
      <c r="L86" s="1974"/>
      <c r="M86" s="1974"/>
      <c r="N86" s="785"/>
      <c r="O86" s="782"/>
      <c r="P86" s="782"/>
      <c r="Q86" s="782"/>
      <c r="R86" s="780"/>
      <c r="S86" s="780"/>
      <c r="T86" s="780"/>
      <c r="U86" s="780"/>
      <c r="V86" s="780"/>
      <c r="W86" s="780"/>
      <c r="X86" s="780"/>
      <c r="Y86" s="780"/>
      <c r="Z86" s="780"/>
      <c r="AA86" s="780"/>
      <c r="AB86" s="780"/>
      <c r="AC86" s="780"/>
      <c r="AD86" s="780"/>
      <c r="AE86" s="780"/>
      <c r="AF86" s="783"/>
      <c r="AG86" s="777"/>
    </row>
    <row r="87" spans="1:33" s="778" customFormat="1" ht="15.75" customHeight="1">
      <c r="A87" s="779" t="s">
        <v>2573</v>
      </c>
      <c r="B87" s="780"/>
      <c r="C87" s="780"/>
      <c r="D87" s="780"/>
      <c r="E87" s="780"/>
      <c r="F87" s="780"/>
      <c r="G87" s="780"/>
      <c r="H87" s="780"/>
      <c r="I87" s="780"/>
      <c r="J87" s="780"/>
      <c r="K87" s="1975"/>
      <c r="L87" s="1975"/>
      <c r="M87" s="1975"/>
      <c r="N87" s="1975"/>
      <c r="O87" s="1975"/>
      <c r="P87" s="1975"/>
      <c r="Q87" s="1975"/>
      <c r="R87" s="1975"/>
      <c r="S87" s="1975"/>
      <c r="T87" s="1975"/>
      <c r="U87" s="1975"/>
      <c r="V87" s="1975"/>
      <c r="W87" s="1975"/>
      <c r="X87" s="1975"/>
      <c r="Y87" s="1975"/>
      <c r="Z87" s="1975"/>
      <c r="AA87" s="1975"/>
      <c r="AB87" s="1975"/>
      <c r="AC87" s="1975"/>
      <c r="AD87" s="1975"/>
      <c r="AE87" s="1975"/>
      <c r="AF87" s="1976"/>
      <c r="AG87" s="777"/>
    </row>
    <row r="88" spans="1:33" s="778" customFormat="1" ht="15.75" customHeight="1">
      <c r="A88" s="779" t="s">
        <v>2574</v>
      </c>
      <c r="B88" s="780"/>
      <c r="C88" s="780"/>
      <c r="D88" s="780"/>
      <c r="E88" s="780"/>
      <c r="F88" s="780"/>
      <c r="G88" s="780"/>
      <c r="H88" s="780"/>
      <c r="I88" s="780"/>
      <c r="J88" s="780"/>
      <c r="K88" s="1977"/>
      <c r="L88" s="1977"/>
      <c r="M88" s="1977"/>
      <c r="N88" s="1977"/>
      <c r="O88" s="1977"/>
      <c r="P88" s="1977"/>
      <c r="Q88" s="1977"/>
      <c r="R88" s="1977"/>
      <c r="S88" s="1977"/>
      <c r="T88" s="1977"/>
      <c r="U88" s="1977"/>
      <c r="V88" s="1977"/>
      <c r="W88" s="1977"/>
      <c r="X88" s="1977"/>
      <c r="Y88" s="1977"/>
      <c r="Z88" s="1977"/>
      <c r="AA88" s="1977"/>
      <c r="AB88" s="1977"/>
      <c r="AC88" s="1977"/>
      <c r="AD88" s="1977"/>
      <c r="AE88" s="1977"/>
      <c r="AF88" s="1978"/>
      <c r="AG88" s="777"/>
    </row>
    <row r="89" spans="1:33" s="778" customFormat="1" ht="15.75" customHeight="1">
      <c r="A89" s="779" t="s">
        <v>2575</v>
      </c>
      <c r="B89" s="780"/>
      <c r="C89" s="780"/>
      <c r="D89" s="780"/>
      <c r="E89" s="780"/>
      <c r="F89" s="780"/>
      <c r="G89" s="780"/>
      <c r="H89" s="780"/>
      <c r="I89" s="780"/>
      <c r="J89" s="780"/>
      <c r="K89" s="1977"/>
      <c r="L89" s="1977"/>
      <c r="M89" s="1977"/>
      <c r="N89" s="1977"/>
      <c r="O89" s="1977"/>
      <c r="P89" s="1977"/>
      <c r="Q89" s="1977"/>
      <c r="R89" s="1977"/>
      <c r="S89" s="1977"/>
      <c r="T89" s="1977"/>
      <c r="U89" s="1977"/>
      <c r="V89" s="1977"/>
      <c r="W89" s="1977"/>
      <c r="X89" s="1977"/>
      <c r="Y89" s="1977"/>
      <c r="Z89" s="1977"/>
      <c r="AA89" s="1977"/>
      <c r="AB89" s="1977"/>
      <c r="AC89" s="1977"/>
      <c r="AD89" s="1977"/>
      <c r="AE89" s="1977"/>
      <c r="AF89" s="1978"/>
      <c r="AG89" s="777"/>
    </row>
    <row r="90" spans="1:33" s="778" customFormat="1" ht="15.75" customHeight="1" thickBot="1">
      <c r="A90" s="787" t="s">
        <v>2576</v>
      </c>
      <c r="B90" s="788"/>
      <c r="C90" s="788"/>
      <c r="D90" s="788"/>
      <c r="E90" s="788"/>
      <c r="F90" s="788"/>
      <c r="G90" s="788"/>
      <c r="H90" s="788"/>
      <c r="I90" s="788"/>
      <c r="J90" s="788"/>
      <c r="K90" s="1979"/>
      <c r="L90" s="1979"/>
      <c r="M90" s="1979"/>
      <c r="N90" s="1979"/>
      <c r="O90" s="1979"/>
      <c r="P90" s="1979"/>
      <c r="Q90" s="1979"/>
      <c r="R90" s="1979"/>
      <c r="S90" s="1979"/>
      <c r="T90" s="1979"/>
      <c r="U90" s="1979"/>
      <c r="V90" s="1979"/>
      <c r="W90" s="1979"/>
      <c r="X90" s="1979"/>
      <c r="Y90" s="1979"/>
      <c r="Z90" s="1979"/>
      <c r="AA90" s="1979"/>
      <c r="AB90" s="1979"/>
      <c r="AC90" s="1979"/>
      <c r="AD90" s="1979"/>
      <c r="AE90" s="1979"/>
      <c r="AF90" s="1980"/>
      <c r="AG90" s="777"/>
    </row>
    <row r="91" spans="1:33" s="778" customFormat="1" ht="15.75" customHeight="1">
      <c r="A91" s="774" t="s">
        <v>2585</v>
      </c>
      <c r="B91" s="791"/>
      <c r="C91" s="791"/>
      <c r="D91" s="791"/>
      <c r="E91" s="791"/>
      <c r="F91" s="791"/>
      <c r="G91" s="791"/>
      <c r="H91" s="791"/>
      <c r="I91" s="791"/>
      <c r="J91" s="791"/>
      <c r="K91" s="1986"/>
      <c r="L91" s="1986"/>
      <c r="M91" s="1986"/>
      <c r="N91" s="1986"/>
      <c r="O91" s="1986"/>
      <c r="P91" s="1986"/>
      <c r="Q91" s="1986"/>
      <c r="R91" s="1986"/>
      <c r="S91" s="1986"/>
      <c r="T91" s="1986"/>
      <c r="U91" s="1986"/>
      <c r="V91" s="1986"/>
      <c r="W91" s="1986"/>
      <c r="X91" s="1986"/>
      <c r="Y91" s="1986"/>
      <c r="Z91" s="1986"/>
      <c r="AA91" s="1986"/>
      <c r="AB91" s="1986"/>
      <c r="AC91" s="1986"/>
      <c r="AD91" s="1986"/>
      <c r="AE91" s="1986"/>
      <c r="AF91" s="1987"/>
      <c r="AG91" s="777"/>
    </row>
    <row r="92" spans="1:33" s="778" customFormat="1" ht="15.75" customHeight="1">
      <c r="A92" s="779" t="s">
        <v>2564</v>
      </c>
      <c r="B92" s="780"/>
      <c r="C92" s="780"/>
      <c r="D92" s="780"/>
      <c r="E92" s="780"/>
      <c r="F92" s="781"/>
      <c r="G92" s="781"/>
      <c r="H92" s="781"/>
      <c r="I92" s="781"/>
      <c r="J92" s="781"/>
      <c r="K92" s="781" t="s">
        <v>2565</v>
      </c>
      <c r="L92" s="1983"/>
      <c r="M92" s="1983"/>
      <c r="N92" s="1983"/>
      <c r="O92" s="1983"/>
      <c r="P92" s="1984" t="s">
        <v>2566</v>
      </c>
      <c r="Q92" s="1984"/>
      <c r="R92" s="1984"/>
      <c r="S92" s="1983"/>
      <c r="T92" s="1983"/>
      <c r="U92" s="1983"/>
      <c r="V92" s="1983"/>
      <c r="W92" s="1984" t="s">
        <v>2567</v>
      </c>
      <c r="X92" s="1984"/>
      <c r="Y92" s="1984"/>
      <c r="Z92" s="1985"/>
      <c r="AA92" s="1985"/>
      <c r="AB92" s="1985"/>
      <c r="AC92" s="1985"/>
      <c r="AD92" s="1985"/>
      <c r="AE92" s="1985"/>
      <c r="AF92" s="783" t="s">
        <v>17</v>
      </c>
      <c r="AG92" s="777"/>
    </row>
    <row r="93" spans="1:33" s="778" customFormat="1" ht="15.75" customHeight="1">
      <c r="A93" s="779" t="s">
        <v>2568</v>
      </c>
      <c r="B93" s="780"/>
      <c r="C93" s="780"/>
      <c r="D93" s="780"/>
      <c r="E93" s="780"/>
      <c r="F93" s="784"/>
      <c r="G93" s="784"/>
      <c r="H93" s="784"/>
      <c r="I93" s="784"/>
      <c r="J93" s="784"/>
      <c r="K93" s="1981"/>
      <c r="L93" s="1981"/>
      <c r="M93" s="1981"/>
      <c r="N93" s="1981"/>
      <c r="O93" s="1981"/>
      <c r="P93" s="1981"/>
      <c r="Q93" s="1981"/>
      <c r="R93" s="1981"/>
      <c r="S93" s="1981"/>
      <c r="T93" s="1981"/>
      <c r="U93" s="1981"/>
      <c r="V93" s="1981"/>
      <c r="W93" s="1981"/>
      <c r="X93" s="1981"/>
      <c r="Y93" s="1981"/>
      <c r="Z93" s="1981"/>
      <c r="AA93" s="1981"/>
      <c r="AB93" s="1981"/>
      <c r="AC93" s="1981"/>
      <c r="AD93" s="1981"/>
      <c r="AE93" s="1981"/>
      <c r="AF93" s="1982"/>
      <c r="AG93" s="777"/>
    </row>
    <row r="94" spans="1:33" s="778" customFormat="1" ht="15.75" customHeight="1">
      <c r="A94" s="779" t="s">
        <v>2569</v>
      </c>
      <c r="B94" s="780"/>
      <c r="C94" s="780"/>
      <c r="D94" s="780"/>
      <c r="E94" s="780"/>
      <c r="F94" s="780"/>
      <c r="G94" s="780"/>
      <c r="H94" s="780"/>
      <c r="I94" s="780"/>
      <c r="J94" s="780"/>
      <c r="K94" s="781" t="s">
        <v>2565</v>
      </c>
      <c r="L94" s="1983"/>
      <c r="M94" s="1983"/>
      <c r="N94" s="1983"/>
      <c r="O94" s="1984" t="s">
        <v>2570</v>
      </c>
      <c r="P94" s="1984"/>
      <c r="Q94" s="1984"/>
      <c r="R94" s="1984"/>
      <c r="S94" s="1984"/>
      <c r="T94" s="1983"/>
      <c r="U94" s="1983"/>
      <c r="V94" s="1983"/>
      <c r="W94" s="1984" t="s">
        <v>2571</v>
      </c>
      <c r="X94" s="1984"/>
      <c r="Y94" s="1984"/>
      <c r="Z94" s="1984"/>
      <c r="AA94" s="1985"/>
      <c r="AB94" s="1985"/>
      <c r="AC94" s="1985"/>
      <c r="AD94" s="1985"/>
      <c r="AE94" s="1985"/>
      <c r="AF94" s="783" t="s">
        <v>17</v>
      </c>
      <c r="AG94" s="777"/>
    </row>
    <row r="95" spans="1:33" s="778" customFormat="1" ht="15.75" customHeight="1">
      <c r="A95" s="779"/>
      <c r="B95" s="780"/>
      <c r="C95" s="780"/>
      <c r="D95" s="780"/>
      <c r="E95" s="780"/>
      <c r="F95" s="780"/>
      <c r="G95" s="780"/>
      <c r="H95" s="780"/>
      <c r="I95" s="780"/>
      <c r="J95" s="780"/>
      <c r="K95" s="1972"/>
      <c r="L95" s="1972"/>
      <c r="M95" s="1972"/>
      <c r="N95" s="1972"/>
      <c r="O95" s="1972"/>
      <c r="P95" s="1972"/>
      <c r="Q95" s="1972"/>
      <c r="R95" s="1972"/>
      <c r="S95" s="1972"/>
      <c r="T95" s="1972"/>
      <c r="U95" s="1972"/>
      <c r="V95" s="1972"/>
      <c r="W95" s="1972"/>
      <c r="X95" s="1972"/>
      <c r="Y95" s="1972"/>
      <c r="Z95" s="1972"/>
      <c r="AA95" s="1972"/>
      <c r="AB95" s="1972"/>
      <c r="AC95" s="1972"/>
      <c r="AD95" s="1972"/>
      <c r="AE95" s="1972"/>
      <c r="AF95" s="1973"/>
      <c r="AG95" s="777"/>
    </row>
    <row r="96" spans="1:33" s="778" customFormat="1" ht="15.75" customHeight="1">
      <c r="A96" s="779" t="s">
        <v>2572</v>
      </c>
      <c r="B96" s="780"/>
      <c r="C96" s="780"/>
      <c r="D96" s="780"/>
      <c r="E96" s="780"/>
      <c r="F96" s="780"/>
      <c r="G96" s="780"/>
      <c r="H96" s="780"/>
      <c r="I96" s="780"/>
      <c r="J96" s="780"/>
      <c r="K96" s="1974"/>
      <c r="L96" s="1974"/>
      <c r="M96" s="1974"/>
      <c r="N96" s="785"/>
      <c r="O96" s="782"/>
      <c r="P96" s="782"/>
      <c r="Q96" s="782"/>
      <c r="R96" s="780"/>
      <c r="S96" s="780"/>
      <c r="T96" s="780"/>
      <c r="U96" s="780"/>
      <c r="V96" s="780"/>
      <c r="W96" s="780"/>
      <c r="X96" s="780"/>
      <c r="Y96" s="780"/>
      <c r="Z96" s="780"/>
      <c r="AA96" s="780"/>
      <c r="AB96" s="780"/>
      <c r="AC96" s="780"/>
      <c r="AD96" s="780"/>
      <c r="AE96" s="780"/>
      <c r="AF96" s="783"/>
      <c r="AG96" s="777"/>
    </row>
    <row r="97" spans="1:33" s="778" customFormat="1" ht="15.75" customHeight="1">
      <c r="A97" s="779" t="s">
        <v>2573</v>
      </c>
      <c r="B97" s="780"/>
      <c r="C97" s="780"/>
      <c r="D97" s="780"/>
      <c r="E97" s="780"/>
      <c r="F97" s="780"/>
      <c r="G97" s="780"/>
      <c r="H97" s="780"/>
      <c r="I97" s="780"/>
      <c r="J97" s="780"/>
      <c r="K97" s="1975"/>
      <c r="L97" s="1975"/>
      <c r="M97" s="1975"/>
      <c r="N97" s="1975"/>
      <c r="O97" s="1975"/>
      <c r="P97" s="1975"/>
      <c r="Q97" s="1975"/>
      <c r="R97" s="1975"/>
      <c r="S97" s="1975"/>
      <c r="T97" s="1975"/>
      <c r="U97" s="1975"/>
      <c r="V97" s="1975"/>
      <c r="W97" s="1975"/>
      <c r="X97" s="1975"/>
      <c r="Y97" s="1975"/>
      <c r="Z97" s="1975"/>
      <c r="AA97" s="1975"/>
      <c r="AB97" s="1975"/>
      <c r="AC97" s="1975"/>
      <c r="AD97" s="1975"/>
      <c r="AE97" s="1975"/>
      <c r="AF97" s="1976"/>
      <c r="AG97" s="777"/>
    </row>
    <row r="98" spans="1:33" s="778" customFormat="1" ht="15.75" customHeight="1">
      <c r="A98" s="779" t="s">
        <v>2574</v>
      </c>
      <c r="B98" s="780"/>
      <c r="C98" s="780"/>
      <c r="D98" s="780"/>
      <c r="E98" s="780"/>
      <c r="F98" s="780"/>
      <c r="G98" s="780"/>
      <c r="H98" s="780"/>
      <c r="I98" s="780"/>
      <c r="J98" s="780"/>
      <c r="K98" s="1977"/>
      <c r="L98" s="1977"/>
      <c r="M98" s="1977"/>
      <c r="N98" s="1977"/>
      <c r="O98" s="1977"/>
      <c r="P98" s="1977"/>
      <c r="Q98" s="1977"/>
      <c r="R98" s="1977"/>
      <c r="S98" s="1977"/>
      <c r="T98" s="1977"/>
      <c r="U98" s="1977"/>
      <c r="V98" s="1977"/>
      <c r="W98" s="1977"/>
      <c r="X98" s="1977"/>
      <c r="Y98" s="1977"/>
      <c r="Z98" s="1977"/>
      <c r="AA98" s="1977"/>
      <c r="AB98" s="1977"/>
      <c r="AC98" s="1977"/>
      <c r="AD98" s="1977"/>
      <c r="AE98" s="1977"/>
      <c r="AF98" s="1978"/>
      <c r="AG98" s="777"/>
    </row>
    <row r="99" spans="1:33" s="778" customFormat="1" ht="15.75" customHeight="1">
      <c r="A99" s="779" t="s">
        <v>2575</v>
      </c>
      <c r="B99" s="780"/>
      <c r="C99" s="780"/>
      <c r="D99" s="780"/>
      <c r="E99" s="780"/>
      <c r="F99" s="780"/>
      <c r="G99" s="780"/>
      <c r="H99" s="780"/>
      <c r="I99" s="780"/>
      <c r="J99" s="780"/>
      <c r="K99" s="1977"/>
      <c r="L99" s="1977"/>
      <c r="M99" s="1977"/>
      <c r="N99" s="1977"/>
      <c r="O99" s="1977"/>
      <c r="P99" s="1977"/>
      <c r="Q99" s="1977"/>
      <c r="R99" s="1977"/>
      <c r="S99" s="1977"/>
      <c r="T99" s="1977"/>
      <c r="U99" s="1977"/>
      <c r="V99" s="1977"/>
      <c r="W99" s="1977"/>
      <c r="X99" s="1977"/>
      <c r="Y99" s="1977"/>
      <c r="Z99" s="1977"/>
      <c r="AA99" s="1977"/>
      <c r="AB99" s="1977"/>
      <c r="AC99" s="1977"/>
      <c r="AD99" s="1977"/>
      <c r="AE99" s="1977"/>
      <c r="AF99" s="1978"/>
      <c r="AG99" s="777"/>
    </row>
    <row r="100" spans="1:33" s="778" customFormat="1" ht="15.75" customHeight="1" thickBot="1">
      <c r="A100" s="787" t="s">
        <v>2576</v>
      </c>
      <c r="B100" s="788"/>
      <c r="C100" s="788"/>
      <c r="D100" s="788"/>
      <c r="E100" s="788"/>
      <c r="F100" s="788"/>
      <c r="G100" s="788"/>
      <c r="H100" s="788"/>
      <c r="I100" s="788"/>
      <c r="J100" s="788"/>
      <c r="K100" s="1979"/>
      <c r="L100" s="1979"/>
      <c r="M100" s="1979"/>
      <c r="N100" s="1979"/>
      <c r="O100" s="1979"/>
      <c r="P100" s="1979"/>
      <c r="Q100" s="1979"/>
      <c r="R100" s="1979"/>
      <c r="S100" s="1979"/>
      <c r="T100" s="1979"/>
      <c r="U100" s="1979"/>
      <c r="V100" s="1979"/>
      <c r="W100" s="1979"/>
      <c r="X100" s="1979"/>
      <c r="Y100" s="1979"/>
      <c r="Z100" s="1979"/>
      <c r="AA100" s="1979"/>
      <c r="AB100" s="1979"/>
      <c r="AC100" s="1979"/>
      <c r="AD100" s="1979"/>
      <c r="AE100" s="1979"/>
      <c r="AF100" s="1980"/>
      <c r="AG100" s="777"/>
    </row>
    <row r="126" spans="1:32">
      <c r="A126" s="792" t="s">
        <v>2586</v>
      </c>
    </row>
    <row r="127" spans="1:32" ht="13.5">
      <c r="A127" s="334" t="s">
        <v>2587</v>
      </c>
      <c r="AA127" s="792" t="s">
        <v>3581</v>
      </c>
    </row>
    <row r="128" spans="1:32" ht="13.5">
      <c r="A128" s="334" t="s">
        <v>2589</v>
      </c>
      <c r="AA128" s="792" t="s">
        <v>2590</v>
      </c>
      <c r="AF128" s="792" t="s">
        <v>2591</v>
      </c>
    </row>
    <row r="129" spans="1:32" ht="13.5">
      <c r="A129" s="334" t="s">
        <v>2592</v>
      </c>
      <c r="AA129" s="792" t="s">
        <v>2593</v>
      </c>
      <c r="AF129" s="792" t="s">
        <v>2594</v>
      </c>
    </row>
    <row r="130" spans="1:32" ht="13.5">
      <c r="A130" s="334" t="s">
        <v>2595</v>
      </c>
      <c r="AA130" s="792" t="s">
        <v>2596</v>
      </c>
      <c r="AF130" s="792" t="s">
        <v>2597</v>
      </c>
    </row>
    <row r="131" spans="1:32" ht="13.5">
      <c r="A131" s="334" t="s">
        <v>2598</v>
      </c>
      <c r="AA131" s="792" t="s">
        <v>2599</v>
      </c>
      <c r="AF131" s="792" t="s">
        <v>2600</v>
      </c>
    </row>
    <row r="132" spans="1:32" ht="13.5">
      <c r="A132" s="334" t="s">
        <v>2601</v>
      </c>
      <c r="AA132" s="792" t="s">
        <v>2602</v>
      </c>
      <c r="AF132" s="792" t="s">
        <v>2603</v>
      </c>
    </row>
    <row r="133" spans="1:32" ht="13.5">
      <c r="A133" s="334" t="s">
        <v>2604</v>
      </c>
      <c r="AA133" s="792" t="s">
        <v>2605</v>
      </c>
      <c r="AF133" s="792" t="s">
        <v>2606</v>
      </c>
    </row>
    <row r="134" spans="1:32" ht="13.5">
      <c r="A134" s="334" t="s">
        <v>2607</v>
      </c>
      <c r="AA134" s="792" t="s">
        <v>2608</v>
      </c>
      <c r="AF134" s="792" t="s">
        <v>2609</v>
      </c>
    </row>
    <row r="135" spans="1:32" ht="13.5">
      <c r="A135" s="334" t="s">
        <v>2610</v>
      </c>
      <c r="AA135" s="792" t="s">
        <v>2611</v>
      </c>
      <c r="AF135" s="792" t="s">
        <v>2612</v>
      </c>
    </row>
    <row r="136" spans="1:32" ht="13.5">
      <c r="A136" s="334" t="s">
        <v>2613</v>
      </c>
      <c r="AA136" s="792" t="s">
        <v>2614</v>
      </c>
      <c r="AF136" s="792" t="s">
        <v>2615</v>
      </c>
    </row>
    <row r="137" spans="1:32" ht="13.5">
      <c r="A137" s="334" t="s">
        <v>2616</v>
      </c>
      <c r="AA137" s="792" t="s">
        <v>2617</v>
      </c>
      <c r="AF137" s="792" t="s">
        <v>2618</v>
      </c>
    </row>
    <row r="138" spans="1:32" ht="13.5">
      <c r="A138" s="334" t="s">
        <v>2619</v>
      </c>
      <c r="AA138" s="792" t="s">
        <v>2620</v>
      </c>
      <c r="AF138" s="792" t="s">
        <v>2621</v>
      </c>
    </row>
    <row r="139" spans="1:32" ht="13.5">
      <c r="A139" s="334" t="s">
        <v>2622</v>
      </c>
      <c r="AA139" s="792" t="s">
        <v>2623</v>
      </c>
      <c r="AF139" s="792" t="s">
        <v>2624</v>
      </c>
    </row>
    <row r="140" spans="1:32" ht="13.5">
      <c r="A140" s="334" t="s">
        <v>2625</v>
      </c>
      <c r="AA140" s="792" t="s">
        <v>2626</v>
      </c>
      <c r="AF140" s="792" t="s">
        <v>2627</v>
      </c>
    </row>
    <row r="141" spans="1:32" ht="13.5">
      <c r="A141" s="334" t="s">
        <v>2628</v>
      </c>
      <c r="AA141" s="792" t="s">
        <v>2629</v>
      </c>
      <c r="AF141" s="792" t="s">
        <v>2630</v>
      </c>
    </row>
    <row r="142" spans="1:32" ht="13.5">
      <c r="A142" s="334" t="s">
        <v>2631</v>
      </c>
      <c r="AA142" s="792" t="s">
        <v>2632</v>
      </c>
      <c r="AF142" s="792" t="s">
        <v>2633</v>
      </c>
    </row>
    <row r="143" spans="1:32" ht="13.5">
      <c r="A143" s="334" t="s">
        <v>2634</v>
      </c>
      <c r="AA143" s="792" t="s">
        <v>2635</v>
      </c>
      <c r="AF143" s="792" t="s">
        <v>2636</v>
      </c>
    </row>
    <row r="144" spans="1:32" ht="13.5">
      <c r="A144" s="334" t="s">
        <v>2637</v>
      </c>
      <c r="AA144" s="792" t="s">
        <v>2638</v>
      </c>
      <c r="AF144" s="792" t="s">
        <v>2639</v>
      </c>
    </row>
    <row r="145" spans="27:32">
      <c r="AA145" s="792" t="s">
        <v>2640</v>
      </c>
      <c r="AF145" s="792" t="s">
        <v>2641</v>
      </c>
    </row>
    <row r="146" spans="27:32">
      <c r="AA146" s="792" t="s">
        <v>2642</v>
      </c>
      <c r="AF146" s="792" t="s">
        <v>2643</v>
      </c>
    </row>
    <row r="147" spans="27:32">
      <c r="AA147" s="792" t="s">
        <v>2644</v>
      </c>
      <c r="AF147" s="792" t="s">
        <v>2645</v>
      </c>
    </row>
    <row r="148" spans="27:32">
      <c r="AA148" s="792" t="s">
        <v>2646</v>
      </c>
      <c r="AF148" s="792" t="s">
        <v>2647</v>
      </c>
    </row>
    <row r="149" spans="27:32">
      <c r="AA149" s="792" t="s">
        <v>2648</v>
      </c>
      <c r="AF149" s="792" t="s">
        <v>2649</v>
      </c>
    </row>
    <row r="150" spans="27:32">
      <c r="AA150" s="792" t="s">
        <v>2650</v>
      </c>
      <c r="AF150" s="792" t="s">
        <v>2651</v>
      </c>
    </row>
    <row r="151" spans="27:32">
      <c r="AA151" s="792" t="s">
        <v>2652</v>
      </c>
      <c r="AF151" s="792" t="s">
        <v>2653</v>
      </c>
    </row>
    <row r="152" spans="27:32">
      <c r="AA152" s="792" t="s">
        <v>2654</v>
      </c>
      <c r="AF152" s="792" t="s">
        <v>2655</v>
      </c>
    </row>
    <row r="153" spans="27:32">
      <c r="AA153" s="792" t="s">
        <v>2656</v>
      </c>
      <c r="AF153" s="792" t="s">
        <v>2657</v>
      </c>
    </row>
    <row r="154" spans="27:32">
      <c r="AA154" s="792" t="s">
        <v>2658</v>
      </c>
      <c r="AF154" s="792" t="s">
        <v>2659</v>
      </c>
    </row>
    <row r="155" spans="27:32">
      <c r="AA155" s="792" t="s">
        <v>2660</v>
      </c>
      <c r="AF155" s="792" t="s">
        <v>2661</v>
      </c>
    </row>
    <row r="156" spans="27:32">
      <c r="AA156" s="792" t="s">
        <v>2662</v>
      </c>
      <c r="AF156" s="792" t="s">
        <v>2663</v>
      </c>
    </row>
    <row r="157" spans="27:32">
      <c r="AA157" s="792" t="s">
        <v>2664</v>
      </c>
      <c r="AF157" s="792" t="s">
        <v>2665</v>
      </c>
    </row>
    <row r="158" spans="27:32">
      <c r="AA158" s="792" t="s">
        <v>2666</v>
      </c>
      <c r="AF158" s="792" t="s">
        <v>2667</v>
      </c>
    </row>
    <row r="159" spans="27:32">
      <c r="AA159" s="792" t="s">
        <v>2668</v>
      </c>
      <c r="AF159" s="792" t="s">
        <v>2669</v>
      </c>
    </row>
    <row r="160" spans="27:32">
      <c r="AA160" s="792" t="s">
        <v>2670</v>
      </c>
      <c r="AF160" s="792" t="s">
        <v>2671</v>
      </c>
    </row>
    <row r="161" spans="27:32">
      <c r="AA161" s="792" t="s">
        <v>2672</v>
      </c>
      <c r="AF161" s="792" t="s">
        <v>2673</v>
      </c>
    </row>
    <row r="162" spans="27:32">
      <c r="AA162" s="792" t="s">
        <v>2674</v>
      </c>
      <c r="AF162" s="792" t="s">
        <v>2675</v>
      </c>
    </row>
    <row r="163" spans="27:32">
      <c r="AA163" s="792" t="s">
        <v>2676</v>
      </c>
      <c r="AF163" s="792" t="s">
        <v>2677</v>
      </c>
    </row>
    <row r="164" spans="27:32">
      <c r="AA164" s="792" t="s">
        <v>2678</v>
      </c>
      <c r="AF164" s="792" t="s">
        <v>2679</v>
      </c>
    </row>
    <row r="165" spans="27:32">
      <c r="AA165" s="792" t="s">
        <v>2680</v>
      </c>
      <c r="AF165" s="792" t="s">
        <v>2681</v>
      </c>
    </row>
    <row r="166" spans="27:32">
      <c r="AA166" s="792" t="s">
        <v>2682</v>
      </c>
      <c r="AF166" s="792" t="s">
        <v>2683</v>
      </c>
    </row>
    <row r="167" spans="27:32">
      <c r="AA167" s="792" t="s">
        <v>2684</v>
      </c>
      <c r="AF167" s="792" t="s">
        <v>2685</v>
      </c>
    </row>
    <row r="168" spans="27:32">
      <c r="AA168" s="792" t="s">
        <v>2686</v>
      </c>
      <c r="AF168" s="792" t="s">
        <v>2687</v>
      </c>
    </row>
    <row r="169" spans="27:32">
      <c r="AA169" s="792" t="s">
        <v>2688</v>
      </c>
      <c r="AF169" s="792" t="s">
        <v>2689</v>
      </c>
    </row>
    <row r="170" spans="27:32">
      <c r="AA170" s="792" t="s">
        <v>2690</v>
      </c>
      <c r="AF170" s="792" t="s">
        <v>2691</v>
      </c>
    </row>
    <row r="171" spans="27:32">
      <c r="AA171" s="792" t="s">
        <v>2692</v>
      </c>
      <c r="AF171" s="792" t="s">
        <v>2693</v>
      </c>
    </row>
    <row r="172" spans="27:32">
      <c r="AA172" s="792" t="s">
        <v>2694</v>
      </c>
      <c r="AF172" s="792" t="s">
        <v>2695</v>
      </c>
    </row>
    <row r="173" spans="27:32">
      <c r="AA173" s="792" t="s">
        <v>2696</v>
      </c>
      <c r="AF173" s="792" t="s">
        <v>2697</v>
      </c>
    </row>
    <row r="174" spans="27:32">
      <c r="AA174" s="792" t="s">
        <v>2698</v>
      </c>
      <c r="AF174" s="792" t="s">
        <v>2699</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2023" t="s">
        <v>3582</v>
      </c>
      <c r="B1" s="2023"/>
      <c r="C1" s="2023"/>
      <c r="D1" s="2023"/>
      <c r="E1" s="2023"/>
      <c r="F1" s="2023"/>
      <c r="G1" s="2023"/>
      <c r="H1" s="2023"/>
      <c r="I1" s="2023"/>
      <c r="J1" s="2024"/>
      <c r="K1" s="2024"/>
      <c r="L1" s="2024"/>
      <c r="M1" s="2024"/>
      <c r="N1" s="2024"/>
      <c r="O1" s="2024"/>
      <c r="P1" s="2024"/>
      <c r="Q1" s="2024"/>
      <c r="R1" s="2024"/>
      <c r="S1" s="2024"/>
      <c r="T1" s="2024"/>
      <c r="U1" s="2024"/>
      <c r="V1" s="2024"/>
      <c r="W1" s="2024"/>
      <c r="X1" s="2024"/>
      <c r="Y1" s="2024"/>
      <c r="Z1" s="2024"/>
      <c r="AA1" s="2024"/>
      <c r="AB1" s="2024"/>
      <c r="AC1" s="2024"/>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2025" t="s">
        <v>3583</v>
      </c>
      <c r="B5" s="2025"/>
      <c r="C5" s="2025"/>
      <c r="D5" s="2025"/>
      <c r="E5" s="2025"/>
      <c r="F5" s="2025"/>
      <c r="G5" s="2025"/>
      <c r="H5" s="2025"/>
      <c r="I5" s="2025"/>
      <c r="J5" s="2026"/>
      <c r="K5" s="2026"/>
      <c r="L5" s="2026"/>
      <c r="M5" s="2026"/>
      <c r="N5" s="2026"/>
      <c r="O5" s="2026"/>
      <c r="P5" s="2026"/>
      <c r="Q5" s="2026"/>
      <c r="R5" s="2026"/>
      <c r="S5" s="2026"/>
      <c r="T5" s="2026"/>
      <c r="U5" s="2026"/>
      <c r="V5" s="2026"/>
      <c r="W5" s="2026"/>
      <c r="X5" s="2026"/>
      <c r="Y5" s="2026"/>
      <c r="Z5" s="2026"/>
      <c r="AA5" s="2026"/>
      <c r="AB5" s="2026"/>
      <c r="AC5" s="2026"/>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84" t="s">
        <v>2707</v>
      </c>
      <c r="B8" s="1984"/>
      <c r="C8" s="1984"/>
      <c r="D8" s="1984"/>
      <c r="E8" s="1984"/>
      <c r="F8" s="1984"/>
      <c r="G8" s="1984"/>
      <c r="H8" s="1984"/>
      <c r="I8" s="1984"/>
      <c r="J8" s="2022"/>
      <c r="K8" s="2022"/>
      <c r="L8" s="2022"/>
      <c r="M8" s="2022"/>
      <c r="N8" s="2022"/>
      <c r="O8" s="2022"/>
      <c r="P8" s="2022"/>
      <c r="Q8" s="2022"/>
      <c r="R8" s="2022"/>
      <c r="S8" s="2022"/>
      <c r="T8" s="2022"/>
      <c r="U8" s="2022"/>
      <c r="V8" s="2022"/>
      <c r="W8" s="2022"/>
      <c r="X8" s="2022"/>
      <c r="Y8" s="2022"/>
      <c r="Z8" s="2022"/>
      <c r="AA8" s="2022"/>
      <c r="AB8" s="2022"/>
      <c r="AC8" s="2022"/>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27" t="s">
        <v>3584</v>
      </c>
      <c r="B11" s="2027"/>
      <c r="C11" s="2027"/>
      <c r="D11" s="2027"/>
      <c r="E11" s="2027"/>
      <c r="F11" s="2027"/>
      <c r="G11" s="2027"/>
      <c r="H11" s="2027"/>
      <c r="I11" s="2027"/>
      <c r="J11" s="2027"/>
      <c r="K11" s="2027"/>
      <c r="L11" s="2027"/>
      <c r="M11" s="2027"/>
      <c r="N11" s="2027"/>
      <c r="O11" s="2027"/>
      <c r="P11" s="2027"/>
      <c r="Q11" s="2027"/>
      <c r="R11" s="2027"/>
      <c r="S11" s="2027"/>
      <c r="T11" s="2027"/>
      <c r="U11" s="2027"/>
      <c r="V11" s="2027"/>
      <c r="W11" s="2027"/>
      <c r="X11" s="2027"/>
      <c r="Y11" s="2027"/>
      <c r="Z11" s="2027"/>
      <c r="AA11" s="2027"/>
      <c r="AB11" s="2027"/>
      <c r="AC11" s="2027"/>
    </row>
    <row r="12" spans="1:36" ht="17.100000000000001" customHeight="1">
      <c r="A12" s="2027"/>
      <c r="B12" s="2027"/>
      <c r="C12" s="2027"/>
      <c r="D12" s="2027"/>
      <c r="E12" s="2027"/>
      <c r="F12" s="2027"/>
      <c r="G12" s="2027"/>
      <c r="H12" s="2027"/>
      <c r="I12" s="2027"/>
      <c r="J12" s="2027"/>
      <c r="K12" s="2027"/>
      <c r="L12" s="2027"/>
      <c r="M12" s="2027"/>
      <c r="N12" s="2027"/>
      <c r="O12" s="2027"/>
      <c r="P12" s="2027"/>
      <c r="Q12" s="2027"/>
      <c r="R12" s="2027"/>
      <c r="S12" s="2027"/>
      <c r="T12" s="2027"/>
      <c r="U12" s="2027"/>
      <c r="V12" s="2027"/>
      <c r="W12" s="2027"/>
      <c r="X12" s="2027"/>
      <c r="Y12" s="2027"/>
      <c r="Z12" s="2027"/>
      <c r="AA12" s="2027"/>
      <c r="AB12" s="2027"/>
      <c r="AC12" s="2027"/>
    </row>
    <row r="13" spans="1:36" ht="17.100000000000001" customHeight="1">
      <c r="A13" s="2027"/>
      <c r="B13" s="2027"/>
      <c r="C13" s="2027"/>
      <c r="D13" s="2027"/>
      <c r="E13" s="2027"/>
      <c r="F13" s="2027"/>
      <c r="G13" s="2027"/>
      <c r="H13" s="2027"/>
      <c r="I13" s="2027"/>
      <c r="J13" s="2027"/>
      <c r="K13" s="2027"/>
      <c r="L13" s="2027"/>
      <c r="M13" s="2027"/>
      <c r="N13" s="2027"/>
      <c r="O13" s="2027"/>
      <c r="P13" s="2027"/>
      <c r="Q13" s="2027"/>
      <c r="R13" s="2027"/>
      <c r="S13" s="2027"/>
      <c r="T13" s="2027"/>
      <c r="U13" s="2027"/>
      <c r="V13" s="2027"/>
      <c r="W13" s="2027"/>
      <c r="X13" s="2027"/>
      <c r="Y13" s="2027"/>
      <c r="Z13" s="2027"/>
      <c r="AA13" s="2027"/>
      <c r="AB13" s="2027"/>
      <c r="AC13" s="2027"/>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2003" t="s">
        <v>4208</v>
      </c>
      <c r="B15" s="2021"/>
      <c r="C15" s="2021"/>
      <c r="D15" s="2021"/>
      <c r="E15" s="2021"/>
      <c r="F15" s="2021"/>
      <c r="G15" s="2021"/>
      <c r="H15" s="2021"/>
      <c r="I15" s="2021"/>
      <c r="J15" s="2022"/>
      <c r="K15" s="2022"/>
      <c r="L15" s="2022"/>
      <c r="M15" s="2022"/>
      <c r="N15" s="2022"/>
      <c r="O15" s="2022"/>
      <c r="P15" s="2022"/>
      <c r="Q15" s="2022"/>
      <c r="R15" s="2022"/>
      <c r="S15" s="2022"/>
      <c r="T15" s="2022"/>
      <c r="U15" s="2022"/>
      <c r="V15" s="2022"/>
      <c r="W15" s="2022"/>
      <c r="X15" s="2022"/>
      <c r="Y15" s="2022"/>
      <c r="Z15" s="2022"/>
      <c r="AA15" s="2022"/>
      <c r="AB15" s="2022"/>
      <c r="AC15" s="2022"/>
    </row>
    <row r="16" spans="1:36" ht="17.100000000000001" customHeight="1">
      <c r="A16" s="2003"/>
      <c r="B16" s="2021"/>
      <c r="C16" s="2021"/>
      <c r="D16" s="2021"/>
      <c r="E16" s="2021"/>
      <c r="F16" s="2021"/>
      <c r="G16" s="2021"/>
      <c r="H16" s="2021"/>
      <c r="I16" s="2021"/>
      <c r="J16" s="2022"/>
      <c r="K16" s="2022"/>
      <c r="L16" s="2022"/>
      <c r="M16" s="2022"/>
      <c r="N16" s="2022"/>
      <c r="O16" s="2022"/>
      <c r="P16" s="2022"/>
      <c r="Q16" s="2022"/>
      <c r="R16" s="2022"/>
      <c r="S16" s="2022"/>
      <c r="T16" s="2022"/>
      <c r="U16" s="2022"/>
      <c r="V16" s="2022"/>
      <c r="W16" s="2022"/>
      <c r="X16" s="2022"/>
      <c r="Y16" s="2022"/>
      <c r="Z16" s="2022"/>
      <c r="AA16" s="2022"/>
      <c r="AB16" s="2022"/>
      <c r="AC16" s="2022"/>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84" t="s">
        <v>2709</v>
      </c>
      <c r="W18" s="1984"/>
      <c r="X18" s="800" t="str">
        <f>IF(AE18="","",(YEAR(AE18)-2018))</f>
        <v/>
      </c>
      <c r="Y18" s="782" t="s">
        <v>5</v>
      </c>
      <c r="Z18" s="800" t="str">
        <f>IF(AE18="","",MONTH(AE18))</f>
        <v/>
      </c>
      <c r="AA18" s="782" t="s">
        <v>2710</v>
      </c>
      <c r="AB18" s="800" t="str">
        <f>IF(AE18="","",DAY(AE18))</f>
        <v/>
      </c>
      <c r="AC18" s="782" t="s">
        <v>2711</v>
      </c>
      <c r="AE18" s="2018"/>
      <c r="AF18" s="2019"/>
      <c r="AG18" s="801"/>
    </row>
    <row r="19" spans="1:33" ht="17.100000000000001" customHeight="1">
      <c r="A19" s="795"/>
      <c r="B19" s="795"/>
      <c r="C19" s="795"/>
      <c r="D19" s="795"/>
      <c r="E19" s="795"/>
      <c r="F19" s="795"/>
      <c r="G19" s="795"/>
      <c r="H19" s="795"/>
      <c r="I19" s="795"/>
      <c r="J19" s="796"/>
      <c r="K19" s="796"/>
      <c r="L19" s="796"/>
      <c r="M19" s="1984" t="s">
        <v>2712</v>
      </c>
      <c r="N19" s="1984"/>
      <c r="O19" s="1984"/>
      <c r="P19" s="802"/>
      <c r="Q19" s="2014" t="str">
        <f>IF(第一面!T19="","",第一面!T19)</f>
        <v/>
      </c>
      <c r="R19" s="2014"/>
      <c r="S19" s="2014"/>
      <c r="T19" s="2014"/>
      <c r="U19" s="2014"/>
      <c r="V19" s="2014"/>
      <c r="W19" s="2014"/>
      <c r="X19" s="2014"/>
      <c r="Y19" s="2014"/>
      <c r="Z19" s="2014"/>
      <c r="AA19" s="2014"/>
      <c r="AB19" s="2014"/>
      <c r="AC19" s="796"/>
    </row>
    <row r="20" spans="1:33" ht="16.5" customHeight="1">
      <c r="A20" s="789"/>
      <c r="B20" s="789"/>
      <c r="C20" s="789"/>
      <c r="D20" s="789"/>
      <c r="E20" s="789"/>
      <c r="F20" s="789"/>
      <c r="G20" s="789"/>
      <c r="H20" s="789"/>
      <c r="I20" s="789"/>
      <c r="J20" s="780"/>
      <c r="K20" s="780"/>
      <c r="L20" s="780"/>
      <c r="M20" s="796"/>
      <c r="N20" s="796"/>
      <c r="O20" s="796"/>
      <c r="P20" s="802"/>
      <c r="Q20" s="2014" t="str">
        <f>IF(第一面!T20="","",第一面!T20)</f>
        <v/>
      </c>
      <c r="R20" s="2014"/>
      <c r="S20" s="2014"/>
      <c r="T20" s="2014"/>
      <c r="U20" s="2014"/>
      <c r="V20" s="2014"/>
      <c r="W20" s="2014"/>
      <c r="X20" s="2014"/>
      <c r="Y20" s="2014"/>
      <c r="Z20" s="2014"/>
      <c r="AA20" s="2014"/>
      <c r="AB20" s="2014"/>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20" t="str">
        <f>IF(第一面!T22="","",第一面!T22)</f>
        <v/>
      </c>
      <c r="R22" s="2020"/>
      <c r="S22" s="2020"/>
      <c r="T22" s="2020"/>
      <c r="U22" s="2020"/>
      <c r="V22" s="2020"/>
      <c r="W22" s="2020"/>
      <c r="X22" s="2020"/>
      <c r="Y22" s="2020"/>
      <c r="Z22" s="2020"/>
      <c r="AA22" s="2020"/>
      <c r="AB22" s="2020"/>
      <c r="AC22" s="796"/>
    </row>
    <row r="23" spans="1:33" ht="16.5" customHeight="1">
      <c r="A23" s="796"/>
      <c r="B23" s="796"/>
      <c r="C23" s="796"/>
      <c r="D23" s="796"/>
      <c r="E23" s="796"/>
      <c r="F23" s="796"/>
      <c r="G23" s="796"/>
      <c r="H23" s="796"/>
      <c r="I23" s="796"/>
      <c r="J23" s="796"/>
      <c r="K23" s="796"/>
      <c r="L23" s="796"/>
      <c r="M23" s="796"/>
      <c r="N23" s="796"/>
      <c r="O23" s="796"/>
      <c r="P23" s="796"/>
      <c r="Q23" s="2020" t="str">
        <f>IF(第一面!T23="","",第一面!T23)</f>
        <v/>
      </c>
      <c r="R23" s="2020"/>
      <c r="S23" s="2020"/>
      <c r="T23" s="2020"/>
      <c r="U23" s="2020"/>
      <c r="V23" s="2020"/>
      <c r="W23" s="2020"/>
      <c r="X23" s="2020"/>
      <c r="Y23" s="2020"/>
      <c r="Z23" s="2020"/>
      <c r="AA23" s="2020"/>
      <c r="AB23" s="2020"/>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3585</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89" t="s">
        <v>3586</v>
      </c>
      <c r="L27" s="1989"/>
      <c r="M27" s="1989"/>
      <c r="N27" s="1989"/>
      <c r="O27" s="1989"/>
      <c r="P27" s="802"/>
      <c r="Q27" s="2014" t="str">
        <f>共通第二面!K63</f>
        <v/>
      </c>
      <c r="R27" s="2014"/>
      <c r="S27" s="2014"/>
      <c r="T27" s="2014"/>
      <c r="U27" s="2014"/>
      <c r="V27" s="2014"/>
      <c r="W27" s="2014"/>
      <c r="X27" s="2014"/>
      <c r="Y27" s="2014"/>
      <c r="Z27" s="2014"/>
      <c r="AA27" s="2014"/>
      <c r="AB27" s="2014"/>
      <c r="AC27" s="2014"/>
    </row>
    <row r="28" spans="1:33" ht="17.100000000000001" customHeight="1">
      <c r="A28" s="789"/>
      <c r="B28" s="789"/>
      <c r="C28" s="789"/>
      <c r="D28" s="789"/>
      <c r="E28" s="789"/>
      <c r="F28" s="789"/>
      <c r="G28" s="789"/>
      <c r="H28" s="789"/>
      <c r="I28" s="789"/>
      <c r="J28" s="780"/>
      <c r="K28" s="780"/>
      <c r="L28" s="780"/>
      <c r="M28" s="796"/>
      <c r="N28" s="796"/>
      <c r="O28" s="796"/>
      <c r="P28" s="802"/>
      <c r="Q28" s="2014" t="str">
        <f>共通第二面!K61</f>
        <v/>
      </c>
      <c r="R28" s="2014"/>
      <c r="S28" s="2014"/>
      <c r="T28" s="2014"/>
      <c r="U28" s="2014"/>
      <c r="V28" s="2014"/>
      <c r="W28" s="2014"/>
      <c r="X28" s="2014"/>
      <c r="Y28" s="2014"/>
      <c r="Z28" s="2014"/>
      <c r="AA28" s="2014"/>
      <c r="AB28" s="2014"/>
      <c r="AC28" s="2014"/>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3587</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3588</v>
      </c>
      <c r="E31" s="806" t="s">
        <v>3589</v>
      </c>
      <c r="F31" s="799"/>
      <c r="G31" s="795"/>
      <c r="H31" s="795"/>
      <c r="I31" s="795"/>
      <c r="J31" s="796"/>
      <c r="K31" s="796"/>
      <c r="L31" s="806" t="s">
        <v>3487</v>
      </c>
      <c r="M31" s="806" t="s">
        <v>3590</v>
      </c>
      <c r="N31" s="806"/>
      <c r="O31" s="806"/>
      <c r="P31" s="806"/>
      <c r="Q31" s="806"/>
      <c r="R31" s="806"/>
      <c r="S31" s="806"/>
      <c r="T31" s="806"/>
      <c r="U31" s="806" t="s">
        <v>3487</v>
      </c>
      <c r="V31" s="806" t="s">
        <v>3591</v>
      </c>
      <c r="W31" s="806"/>
      <c r="X31" s="806"/>
      <c r="Y31" s="806"/>
      <c r="Z31" s="806"/>
      <c r="AA31" s="806"/>
      <c r="AB31" s="796"/>
      <c r="AC31" s="796"/>
    </row>
    <row r="32" spans="1:33" ht="17.100000000000001" customHeight="1">
      <c r="A32" s="795"/>
      <c r="B32" s="795"/>
      <c r="C32" s="795"/>
      <c r="D32" s="782" t="s">
        <v>3487</v>
      </c>
      <c r="E32" s="806" t="s">
        <v>3592</v>
      </c>
      <c r="F32" s="799"/>
      <c r="G32" s="795"/>
      <c r="H32" s="795"/>
      <c r="I32" s="795"/>
      <c r="J32" s="796"/>
      <c r="K32" s="796"/>
      <c r="L32" s="806" t="s">
        <v>3487</v>
      </c>
      <c r="M32" s="806" t="s">
        <v>3593</v>
      </c>
      <c r="N32" s="806"/>
      <c r="O32" s="806"/>
      <c r="P32" s="806"/>
      <c r="Q32" s="806"/>
      <c r="R32" s="806"/>
      <c r="S32" s="806"/>
      <c r="T32" s="806"/>
      <c r="U32" s="806" t="s">
        <v>3487</v>
      </c>
      <c r="V32" s="806" t="s">
        <v>3594</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8" t="s">
        <v>2715</v>
      </c>
      <c r="B34" s="2005"/>
      <c r="C34" s="2005"/>
      <c r="D34" s="2005"/>
      <c r="E34" s="2005"/>
      <c r="F34" s="2005"/>
      <c r="G34" s="2005"/>
      <c r="H34" s="2011"/>
      <c r="I34" s="2008" t="s">
        <v>3595</v>
      </c>
      <c r="J34" s="2005"/>
      <c r="K34" s="2005"/>
      <c r="L34" s="2005"/>
      <c r="M34" s="2011"/>
      <c r="N34" s="2008" t="s">
        <v>3596</v>
      </c>
      <c r="O34" s="2005"/>
      <c r="P34" s="2005"/>
      <c r="Q34" s="2011"/>
      <c r="R34" s="2008" t="s">
        <v>3597</v>
      </c>
      <c r="S34" s="2005"/>
      <c r="T34" s="2005"/>
      <c r="U34" s="2011"/>
      <c r="V34" s="2015" t="s">
        <v>3598</v>
      </c>
      <c r="W34" s="2015"/>
      <c r="X34" s="2015"/>
      <c r="Y34" s="2015"/>
      <c r="Z34" s="2016"/>
      <c r="AA34" s="2016"/>
      <c r="AB34" s="2016"/>
      <c r="AC34" s="2017"/>
    </row>
    <row r="35" spans="1:29" ht="17.100000000000001" customHeight="1">
      <c r="A35" s="2009"/>
      <c r="B35" s="2006"/>
      <c r="C35" s="2006"/>
      <c r="D35" s="2006"/>
      <c r="E35" s="2006"/>
      <c r="F35" s="2006"/>
      <c r="G35" s="2006"/>
      <c r="H35" s="2012"/>
      <c r="I35" s="2009"/>
      <c r="J35" s="2006"/>
      <c r="K35" s="2006"/>
      <c r="L35" s="2006"/>
      <c r="M35" s="2012"/>
      <c r="N35" s="2009"/>
      <c r="O35" s="2006"/>
      <c r="P35" s="2006"/>
      <c r="Q35" s="2012"/>
      <c r="R35" s="2009"/>
      <c r="S35" s="2006"/>
      <c r="T35" s="2006"/>
      <c r="U35" s="2012"/>
      <c r="V35" s="2015"/>
      <c r="W35" s="2015"/>
      <c r="X35" s="2015"/>
      <c r="Y35" s="2015"/>
      <c r="Z35" s="2016"/>
      <c r="AA35" s="2016"/>
      <c r="AB35" s="2016"/>
      <c r="AC35" s="2017"/>
    </row>
    <row r="36" spans="1:29" ht="17.100000000000001" customHeight="1">
      <c r="A36" s="2010"/>
      <c r="B36" s="2007"/>
      <c r="C36" s="2007"/>
      <c r="D36" s="2007"/>
      <c r="E36" s="2007"/>
      <c r="F36" s="2007"/>
      <c r="G36" s="2007"/>
      <c r="H36" s="2013"/>
      <c r="I36" s="2010"/>
      <c r="J36" s="2007"/>
      <c r="K36" s="2007"/>
      <c r="L36" s="2007"/>
      <c r="M36" s="2013"/>
      <c r="N36" s="2010"/>
      <c r="O36" s="2007"/>
      <c r="P36" s="2007"/>
      <c r="Q36" s="2013"/>
      <c r="R36" s="2010"/>
      <c r="S36" s="2007"/>
      <c r="T36" s="2007"/>
      <c r="U36" s="2013"/>
      <c r="V36" s="2016"/>
      <c r="W36" s="2016"/>
      <c r="X36" s="2016"/>
      <c r="Y36" s="2016"/>
      <c r="Z36" s="2016"/>
      <c r="AA36" s="2016"/>
      <c r="AB36" s="2016"/>
      <c r="AC36" s="2017"/>
    </row>
    <row r="37" spans="1:29" ht="17.100000000000001" customHeight="1">
      <c r="A37" s="2008" t="s">
        <v>2719</v>
      </c>
      <c r="B37" s="2005"/>
      <c r="C37" s="2005"/>
      <c r="D37" s="2005" t="s">
        <v>5</v>
      </c>
      <c r="E37" s="2002"/>
      <c r="F37" s="2005" t="s">
        <v>2710</v>
      </c>
      <c r="G37" s="2002"/>
      <c r="H37" s="2011" t="s">
        <v>3</v>
      </c>
      <c r="I37" s="2008"/>
      <c r="J37" s="2005"/>
      <c r="K37" s="2005"/>
      <c r="L37" s="2005"/>
      <c r="M37" s="2011"/>
      <c r="N37" s="2008"/>
      <c r="O37" s="2005"/>
      <c r="P37" s="2005"/>
      <c r="Q37" s="2011"/>
      <c r="R37" s="2008"/>
      <c r="S37" s="2005"/>
      <c r="T37" s="2005"/>
      <c r="U37" s="2011"/>
      <c r="V37" s="2005" t="s">
        <v>2719</v>
      </c>
      <c r="W37" s="2005"/>
      <c r="X37" s="2005"/>
      <c r="Y37" s="2002" t="s">
        <v>5</v>
      </c>
      <c r="Z37" s="2005"/>
      <c r="AA37" s="2002" t="s">
        <v>2710</v>
      </c>
      <c r="AB37" s="2005"/>
      <c r="AC37" s="1990" t="s">
        <v>2711</v>
      </c>
    </row>
    <row r="38" spans="1:29" ht="17.100000000000001" customHeight="1">
      <c r="A38" s="2009"/>
      <c r="B38" s="2006"/>
      <c r="C38" s="2006"/>
      <c r="D38" s="2006"/>
      <c r="E38" s="2003"/>
      <c r="F38" s="2006"/>
      <c r="G38" s="2003"/>
      <c r="H38" s="2012"/>
      <c r="I38" s="2009"/>
      <c r="J38" s="2006"/>
      <c r="K38" s="2006"/>
      <c r="L38" s="2006"/>
      <c r="M38" s="2012"/>
      <c r="N38" s="2009"/>
      <c r="O38" s="2006"/>
      <c r="P38" s="2006"/>
      <c r="Q38" s="2012"/>
      <c r="R38" s="2009"/>
      <c r="S38" s="2006"/>
      <c r="T38" s="2006"/>
      <c r="U38" s="2012"/>
      <c r="V38" s="2006"/>
      <c r="W38" s="2006"/>
      <c r="X38" s="2006"/>
      <c r="Y38" s="2003"/>
      <c r="Z38" s="2006"/>
      <c r="AA38" s="2003"/>
      <c r="AB38" s="2006"/>
      <c r="AC38" s="1991"/>
    </row>
    <row r="39" spans="1:29" ht="17.100000000000001" customHeight="1">
      <c r="A39" s="2010"/>
      <c r="B39" s="2007"/>
      <c r="C39" s="2007"/>
      <c r="D39" s="2007"/>
      <c r="E39" s="2004"/>
      <c r="F39" s="2007"/>
      <c r="G39" s="2004"/>
      <c r="H39" s="2013"/>
      <c r="I39" s="2009"/>
      <c r="J39" s="2006"/>
      <c r="K39" s="2006"/>
      <c r="L39" s="2006"/>
      <c r="M39" s="2012"/>
      <c r="N39" s="2009"/>
      <c r="O39" s="2006"/>
      <c r="P39" s="2006"/>
      <c r="Q39" s="2012"/>
      <c r="R39" s="2009"/>
      <c r="S39" s="2006"/>
      <c r="T39" s="2006"/>
      <c r="U39" s="2012"/>
      <c r="V39" s="2007"/>
      <c r="W39" s="2007"/>
      <c r="X39" s="2007"/>
      <c r="Y39" s="2004"/>
      <c r="Z39" s="2007"/>
      <c r="AA39" s="2004"/>
      <c r="AB39" s="2007"/>
      <c r="AC39" s="1992"/>
    </row>
    <row r="40" spans="1:29" ht="17.100000000000001" customHeight="1">
      <c r="A40" s="2008" t="s">
        <v>2720</v>
      </c>
      <c r="B40" s="1994" t="str">
        <f>"TKC"&amp;"  　"&amp;"建中"&amp;IF(LEFT(第三面!F4,1)="山","梨",LEFT(第三面!F4,1))</f>
        <v>TKC  　建中</v>
      </c>
      <c r="C40" s="1994"/>
      <c r="D40" s="1994"/>
      <c r="E40" s="1994"/>
      <c r="F40" s="1994"/>
      <c r="G40" s="1994"/>
      <c r="H40" s="2011" t="s">
        <v>17</v>
      </c>
      <c r="I40" s="2009"/>
      <c r="J40" s="2006"/>
      <c r="K40" s="2006"/>
      <c r="L40" s="2006"/>
      <c r="M40" s="2012"/>
      <c r="N40" s="2009"/>
      <c r="O40" s="2006"/>
      <c r="P40" s="2006"/>
      <c r="Q40" s="2012"/>
      <c r="R40" s="2009"/>
      <c r="S40" s="2006"/>
      <c r="T40" s="2006"/>
      <c r="U40" s="2012"/>
      <c r="V40" s="2005" t="s">
        <v>2720</v>
      </c>
      <c r="W40" s="1994" t="str">
        <f>B40</f>
        <v>TKC  　建中</v>
      </c>
      <c r="X40" s="1994"/>
      <c r="Y40" s="1994"/>
      <c r="Z40" s="1994"/>
      <c r="AA40" s="1994"/>
      <c r="AB40" s="1994"/>
      <c r="AC40" s="1990" t="s">
        <v>17</v>
      </c>
    </row>
    <row r="41" spans="1:29" ht="17.100000000000001" customHeight="1">
      <c r="A41" s="2009"/>
      <c r="B41" s="1997"/>
      <c r="C41" s="1997"/>
      <c r="D41" s="1997"/>
      <c r="E41" s="1997"/>
      <c r="F41" s="1997"/>
      <c r="G41" s="1997"/>
      <c r="H41" s="2012"/>
      <c r="I41" s="2009"/>
      <c r="J41" s="2006"/>
      <c r="K41" s="2006"/>
      <c r="L41" s="2006"/>
      <c r="M41" s="2012"/>
      <c r="N41" s="2009"/>
      <c r="O41" s="2006"/>
      <c r="P41" s="2006"/>
      <c r="Q41" s="2012"/>
      <c r="R41" s="2009"/>
      <c r="S41" s="2006"/>
      <c r="T41" s="2006"/>
      <c r="U41" s="2012"/>
      <c r="V41" s="2006"/>
      <c r="W41" s="1997"/>
      <c r="X41" s="1997"/>
      <c r="Y41" s="1997"/>
      <c r="Z41" s="1997"/>
      <c r="AA41" s="1997"/>
      <c r="AB41" s="1997"/>
      <c r="AC41" s="1991"/>
    </row>
    <row r="42" spans="1:29" ht="17.100000000000001" customHeight="1">
      <c r="A42" s="2010"/>
      <c r="B42" s="2000"/>
      <c r="C42" s="2000"/>
      <c r="D42" s="2000"/>
      <c r="E42" s="2000"/>
      <c r="F42" s="2000"/>
      <c r="G42" s="2000"/>
      <c r="H42" s="2013"/>
      <c r="I42" s="2009"/>
      <c r="J42" s="2006"/>
      <c r="K42" s="2006"/>
      <c r="L42" s="2006"/>
      <c r="M42" s="2012"/>
      <c r="N42" s="2009"/>
      <c r="O42" s="2006"/>
      <c r="P42" s="2006"/>
      <c r="Q42" s="2012"/>
      <c r="R42" s="2009"/>
      <c r="S42" s="2006"/>
      <c r="T42" s="2006"/>
      <c r="U42" s="2012"/>
      <c r="V42" s="2007"/>
      <c r="W42" s="2000"/>
      <c r="X42" s="2000"/>
      <c r="Y42" s="2000"/>
      <c r="Z42" s="2000"/>
      <c r="AA42" s="2000"/>
      <c r="AB42" s="2000"/>
      <c r="AC42" s="1992"/>
    </row>
    <row r="43" spans="1:29" ht="17.100000000000001" customHeight="1">
      <c r="A43" s="1993" t="s">
        <v>2721</v>
      </c>
      <c r="B43" s="1994"/>
      <c r="C43" s="1994"/>
      <c r="D43" s="1994"/>
      <c r="E43" s="1994"/>
      <c r="F43" s="1994"/>
      <c r="G43" s="1994"/>
      <c r="H43" s="1995"/>
      <c r="I43" s="2009"/>
      <c r="J43" s="2006"/>
      <c r="K43" s="2006"/>
      <c r="L43" s="2006"/>
      <c r="M43" s="2012"/>
      <c r="N43" s="2009"/>
      <c r="O43" s="2006"/>
      <c r="P43" s="2006"/>
      <c r="Q43" s="2012"/>
      <c r="R43" s="2009"/>
      <c r="S43" s="2006"/>
      <c r="T43" s="2006"/>
      <c r="U43" s="2012"/>
      <c r="V43" s="1994" t="s">
        <v>2721</v>
      </c>
      <c r="W43" s="1994"/>
      <c r="X43" s="1994"/>
      <c r="Y43" s="1994"/>
      <c r="Z43" s="1994"/>
      <c r="AA43" s="1994"/>
      <c r="AB43" s="1994"/>
      <c r="AC43" s="1995"/>
    </row>
    <row r="44" spans="1:29" ht="17.100000000000001" customHeight="1">
      <c r="A44" s="1996"/>
      <c r="B44" s="1997"/>
      <c r="C44" s="1997"/>
      <c r="D44" s="1997"/>
      <c r="E44" s="1997"/>
      <c r="F44" s="1997"/>
      <c r="G44" s="1997"/>
      <c r="H44" s="1998"/>
      <c r="I44" s="2009"/>
      <c r="J44" s="2006"/>
      <c r="K44" s="2006"/>
      <c r="L44" s="2006"/>
      <c r="M44" s="2012"/>
      <c r="N44" s="2009"/>
      <c r="O44" s="2006"/>
      <c r="P44" s="2006"/>
      <c r="Q44" s="2012"/>
      <c r="R44" s="2009"/>
      <c r="S44" s="2006"/>
      <c r="T44" s="2006"/>
      <c r="U44" s="2012"/>
      <c r="V44" s="1997"/>
      <c r="W44" s="1997"/>
      <c r="X44" s="1997"/>
      <c r="Y44" s="1997"/>
      <c r="Z44" s="1997"/>
      <c r="AA44" s="1997"/>
      <c r="AB44" s="1997"/>
      <c r="AC44" s="1998"/>
    </row>
    <row r="45" spans="1:29" ht="17.100000000000001" customHeight="1">
      <c r="A45" s="1999"/>
      <c r="B45" s="2000"/>
      <c r="C45" s="2000"/>
      <c r="D45" s="2000"/>
      <c r="E45" s="2000"/>
      <c r="F45" s="2000"/>
      <c r="G45" s="2000"/>
      <c r="H45" s="2001"/>
      <c r="I45" s="2010"/>
      <c r="J45" s="2007"/>
      <c r="K45" s="2007"/>
      <c r="L45" s="2007"/>
      <c r="M45" s="2013"/>
      <c r="N45" s="2010"/>
      <c r="O45" s="2007"/>
      <c r="P45" s="2007"/>
      <c r="Q45" s="2013"/>
      <c r="R45" s="2010"/>
      <c r="S45" s="2007"/>
      <c r="T45" s="2007"/>
      <c r="U45" s="2013"/>
      <c r="V45" s="2000"/>
      <c r="W45" s="2000"/>
      <c r="X45" s="2000"/>
      <c r="Y45" s="2000"/>
      <c r="Z45" s="2000"/>
      <c r="AA45" s="2000"/>
      <c r="AB45" s="2000"/>
      <c r="AC45" s="2001"/>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2023" t="s">
        <v>3599</v>
      </c>
      <c r="B1" s="2023"/>
      <c r="C1" s="2023"/>
      <c r="D1" s="2023"/>
      <c r="E1" s="2023"/>
      <c r="F1" s="2023"/>
      <c r="G1" s="2023"/>
      <c r="H1" s="2023"/>
      <c r="I1" s="2023"/>
      <c r="J1" s="2024"/>
      <c r="K1" s="2024"/>
      <c r="L1" s="2024"/>
      <c r="M1" s="2024"/>
      <c r="N1" s="2024"/>
      <c r="O1" s="2024"/>
      <c r="P1" s="2024"/>
      <c r="Q1" s="2024"/>
      <c r="R1" s="2024"/>
      <c r="S1" s="2024"/>
      <c r="T1" s="2024"/>
      <c r="U1" s="2024"/>
      <c r="V1" s="2024"/>
      <c r="W1" s="2024"/>
      <c r="X1" s="2024"/>
      <c r="Y1" s="2024"/>
      <c r="Z1" s="2024"/>
      <c r="AA1" s="2024"/>
      <c r="AB1" s="2024"/>
      <c r="AC1" s="2024"/>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2025" t="s">
        <v>3600</v>
      </c>
      <c r="B5" s="2025"/>
      <c r="C5" s="2025"/>
      <c r="D5" s="2025"/>
      <c r="E5" s="2025"/>
      <c r="F5" s="2025"/>
      <c r="G5" s="2025"/>
      <c r="H5" s="2025"/>
      <c r="I5" s="2025"/>
      <c r="J5" s="2026"/>
      <c r="K5" s="2026"/>
      <c r="L5" s="2026"/>
      <c r="M5" s="2026"/>
      <c r="N5" s="2026"/>
      <c r="O5" s="2026"/>
      <c r="P5" s="2026"/>
      <c r="Q5" s="2026"/>
      <c r="R5" s="2026"/>
      <c r="S5" s="2026"/>
      <c r="T5" s="2026"/>
      <c r="U5" s="2026"/>
      <c r="V5" s="2026"/>
      <c r="W5" s="2026"/>
      <c r="X5" s="2026"/>
      <c r="Y5" s="2026"/>
      <c r="Z5" s="2026"/>
      <c r="AA5" s="2026"/>
      <c r="AB5" s="2026"/>
      <c r="AC5" s="2026"/>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84" t="s">
        <v>2707</v>
      </c>
      <c r="B8" s="1984"/>
      <c r="C8" s="1984"/>
      <c r="D8" s="1984"/>
      <c r="E8" s="1984"/>
      <c r="F8" s="1984"/>
      <c r="G8" s="1984"/>
      <c r="H8" s="1984"/>
      <c r="I8" s="1984"/>
      <c r="J8" s="2022"/>
      <c r="K8" s="2022"/>
      <c r="L8" s="2022"/>
      <c r="M8" s="2022"/>
      <c r="N8" s="2022"/>
      <c r="O8" s="2022"/>
      <c r="P8" s="2022"/>
      <c r="Q8" s="2022"/>
      <c r="R8" s="2022"/>
      <c r="S8" s="2022"/>
      <c r="T8" s="2022"/>
      <c r="U8" s="2022"/>
      <c r="V8" s="2022"/>
      <c r="W8" s="2022"/>
      <c r="X8" s="2022"/>
      <c r="Y8" s="2022"/>
      <c r="Z8" s="2022"/>
      <c r="AA8" s="2022"/>
      <c r="AB8" s="2022"/>
      <c r="AC8" s="2022"/>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2027" t="s">
        <v>3601</v>
      </c>
      <c r="B11" s="2027"/>
      <c r="C11" s="2027"/>
      <c r="D11" s="2027"/>
      <c r="E11" s="2027"/>
      <c r="F11" s="2027"/>
      <c r="G11" s="2027"/>
      <c r="H11" s="2027"/>
      <c r="I11" s="2027"/>
      <c r="J11" s="2027"/>
      <c r="K11" s="2027"/>
      <c r="L11" s="2027"/>
      <c r="M11" s="2027"/>
      <c r="N11" s="2027"/>
      <c r="O11" s="2027"/>
      <c r="P11" s="2027"/>
      <c r="Q11" s="2027"/>
      <c r="R11" s="2027"/>
      <c r="S11" s="2027"/>
      <c r="T11" s="2027"/>
      <c r="U11" s="2027"/>
      <c r="V11" s="2027"/>
      <c r="W11" s="2027"/>
      <c r="X11" s="2027"/>
      <c r="Y11" s="2027"/>
      <c r="Z11" s="2027"/>
      <c r="AA11" s="2027"/>
      <c r="AB11" s="2027"/>
      <c r="AC11" s="2027"/>
    </row>
    <row r="12" spans="1:36" ht="17.100000000000001" customHeight="1">
      <c r="A12" s="2027"/>
      <c r="B12" s="2027"/>
      <c r="C12" s="2027"/>
      <c r="D12" s="2027"/>
      <c r="E12" s="2027"/>
      <c r="F12" s="2027"/>
      <c r="G12" s="2027"/>
      <c r="H12" s="2027"/>
      <c r="I12" s="2027"/>
      <c r="J12" s="2027"/>
      <c r="K12" s="2027"/>
      <c r="L12" s="2027"/>
      <c r="M12" s="2027"/>
      <c r="N12" s="2027"/>
      <c r="O12" s="2027"/>
      <c r="P12" s="2027"/>
      <c r="Q12" s="2027"/>
      <c r="R12" s="2027"/>
      <c r="S12" s="2027"/>
      <c r="T12" s="2027"/>
      <c r="U12" s="2027"/>
      <c r="V12" s="2027"/>
      <c r="W12" s="2027"/>
      <c r="X12" s="2027"/>
      <c r="Y12" s="2027"/>
      <c r="Z12" s="2027"/>
      <c r="AA12" s="2027"/>
      <c r="AB12" s="2027"/>
      <c r="AC12" s="2027"/>
    </row>
    <row r="13" spans="1:36" ht="17.100000000000001" customHeight="1">
      <c r="A13" s="2027"/>
      <c r="B13" s="2027"/>
      <c r="C13" s="2027"/>
      <c r="D13" s="2027"/>
      <c r="E13" s="2027"/>
      <c r="F13" s="2027"/>
      <c r="G13" s="2027"/>
      <c r="H13" s="2027"/>
      <c r="I13" s="2027"/>
      <c r="J13" s="2027"/>
      <c r="K13" s="2027"/>
      <c r="L13" s="2027"/>
      <c r="M13" s="2027"/>
      <c r="N13" s="2027"/>
      <c r="O13" s="2027"/>
      <c r="P13" s="2027"/>
      <c r="Q13" s="2027"/>
      <c r="R13" s="2027"/>
      <c r="S13" s="2027"/>
      <c r="T13" s="2027"/>
      <c r="U13" s="2027"/>
      <c r="V13" s="2027"/>
      <c r="W13" s="2027"/>
      <c r="X13" s="2027"/>
      <c r="Y13" s="2027"/>
      <c r="Z13" s="2027"/>
      <c r="AA13" s="2027"/>
      <c r="AB13" s="2027"/>
      <c r="AC13" s="2027"/>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2003" t="s">
        <v>4208</v>
      </c>
      <c r="B15" s="2021"/>
      <c r="C15" s="2021"/>
      <c r="D15" s="2021"/>
      <c r="E15" s="2021"/>
      <c r="F15" s="2021"/>
      <c r="G15" s="2021"/>
      <c r="H15" s="2021"/>
      <c r="I15" s="2021"/>
      <c r="J15" s="2022"/>
      <c r="K15" s="2022"/>
      <c r="L15" s="2022"/>
      <c r="M15" s="2022"/>
      <c r="N15" s="2022"/>
      <c r="O15" s="2022"/>
      <c r="P15" s="2022"/>
      <c r="Q15" s="2022"/>
      <c r="R15" s="2022"/>
      <c r="S15" s="2022"/>
      <c r="T15" s="2022"/>
      <c r="U15" s="2022"/>
      <c r="V15" s="2022"/>
      <c r="W15" s="2022"/>
      <c r="X15" s="2022"/>
      <c r="Y15" s="2022"/>
      <c r="Z15" s="2022"/>
      <c r="AA15" s="2022"/>
      <c r="AB15" s="2022"/>
      <c r="AC15" s="2022"/>
    </row>
    <row r="16" spans="1:36" ht="17.100000000000001" customHeight="1">
      <c r="A16" s="2003"/>
      <c r="B16" s="2021"/>
      <c r="C16" s="2021"/>
      <c r="D16" s="2021"/>
      <c r="E16" s="2021"/>
      <c r="F16" s="2021"/>
      <c r="G16" s="2021"/>
      <c r="H16" s="2021"/>
      <c r="I16" s="2021"/>
      <c r="J16" s="2022"/>
      <c r="K16" s="2022"/>
      <c r="L16" s="2022"/>
      <c r="M16" s="2022"/>
      <c r="N16" s="2022"/>
      <c r="O16" s="2022"/>
      <c r="P16" s="2022"/>
      <c r="Q16" s="2022"/>
      <c r="R16" s="2022"/>
      <c r="S16" s="2022"/>
      <c r="T16" s="2022"/>
      <c r="U16" s="2022"/>
      <c r="V16" s="2022"/>
      <c r="W16" s="2022"/>
      <c r="X16" s="2022"/>
      <c r="Y16" s="2022"/>
      <c r="Z16" s="2022"/>
      <c r="AA16" s="2022"/>
      <c r="AB16" s="2022"/>
      <c r="AC16" s="2022"/>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84" t="s">
        <v>2709</v>
      </c>
      <c r="W18" s="1984"/>
      <c r="X18" s="800" t="str">
        <f>IF(AE18="","",(YEAR(AE18)-2018))</f>
        <v/>
      </c>
      <c r="Y18" s="782" t="s">
        <v>5</v>
      </c>
      <c r="Z18" s="800" t="str">
        <f>IF(AE18="","",MONTH(AE18))</f>
        <v/>
      </c>
      <c r="AA18" s="782" t="s">
        <v>2710</v>
      </c>
      <c r="AB18" s="800" t="str">
        <f>IF(AE18="","",DAY(AE18))</f>
        <v/>
      </c>
      <c r="AC18" s="782" t="s">
        <v>2711</v>
      </c>
      <c r="AE18" s="2018"/>
      <c r="AF18" s="2019"/>
      <c r="AG18" s="801"/>
    </row>
    <row r="19" spans="1:33" ht="17.100000000000001" customHeight="1">
      <c r="A19" s="795"/>
      <c r="B19" s="795"/>
      <c r="C19" s="795"/>
      <c r="D19" s="795"/>
      <c r="E19" s="795"/>
      <c r="F19" s="795"/>
      <c r="G19" s="795"/>
      <c r="H19" s="795"/>
      <c r="I19" s="795"/>
      <c r="J19" s="796"/>
      <c r="K19" s="796"/>
      <c r="L19" s="796"/>
      <c r="M19" s="1984" t="s">
        <v>2712</v>
      </c>
      <c r="N19" s="1984"/>
      <c r="O19" s="1984"/>
      <c r="P19" s="802"/>
      <c r="Q19" s="2014" t="str">
        <f>IF(第一面!T19="","",第一面!T19)</f>
        <v/>
      </c>
      <c r="R19" s="2014"/>
      <c r="S19" s="2014"/>
      <c r="T19" s="2014"/>
      <c r="U19" s="2014"/>
      <c r="V19" s="2014"/>
      <c r="W19" s="2014"/>
      <c r="X19" s="2014"/>
      <c r="Y19" s="2014"/>
      <c r="Z19" s="2014"/>
      <c r="AA19" s="2014"/>
      <c r="AB19" s="2014"/>
      <c r="AC19" s="796"/>
    </row>
    <row r="20" spans="1:33" ht="16.5" customHeight="1">
      <c r="A20" s="789"/>
      <c r="B20" s="789"/>
      <c r="C20" s="789"/>
      <c r="D20" s="789"/>
      <c r="E20" s="789"/>
      <c r="F20" s="789"/>
      <c r="G20" s="789"/>
      <c r="H20" s="789"/>
      <c r="I20" s="789"/>
      <c r="J20" s="780"/>
      <c r="K20" s="780"/>
      <c r="L20" s="780"/>
      <c r="M20" s="796"/>
      <c r="N20" s="796"/>
      <c r="O20" s="796"/>
      <c r="P20" s="802"/>
      <c r="Q20" s="2014" t="str">
        <f>IF(第一面!T20="","",第一面!T20)</f>
        <v/>
      </c>
      <c r="R20" s="2014"/>
      <c r="S20" s="2014"/>
      <c r="T20" s="2014"/>
      <c r="U20" s="2014"/>
      <c r="V20" s="2014"/>
      <c r="W20" s="2014"/>
      <c r="X20" s="2014"/>
      <c r="Y20" s="2014"/>
      <c r="Z20" s="2014"/>
      <c r="AA20" s="2014"/>
      <c r="AB20" s="2014"/>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20" t="str">
        <f>IF(第一面!T22="","",第一面!T22)</f>
        <v/>
      </c>
      <c r="R22" s="2020"/>
      <c r="S22" s="2020"/>
      <c r="T22" s="2020"/>
      <c r="U22" s="2020"/>
      <c r="V22" s="2020"/>
      <c r="W22" s="2020"/>
      <c r="X22" s="2020"/>
      <c r="Y22" s="2020"/>
      <c r="Z22" s="2020"/>
      <c r="AA22" s="2020"/>
      <c r="AB22" s="2020"/>
      <c r="AC22" s="796"/>
    </row>
    <row r="23" spans="1:33" ht="16.5" customHeight="1">
      <c r="A23" s="796"/>
      <c r="B23" s="796"/>
      <c r="C23" s="796"/>
      <c r="D23" s="796"/>
      <c r="E23" s="796"/>
      <c r="F23" s="796"/>
      <c r="G23" s="796"/>
      <c r="H23" s="796"/>
      <c r="I23" s="796"/>
      <c r="J23" s="796"/>
      <c r="K23" s="796"/>
      <c r="L23" s="796"/>
      <c r="M23" s="796"/>
      <c r="N23" s="796"/>
      <c r="O23" s="796"/>
      <c r="P23" s="796"/>
      <c r="Q23" s="2020" t="str">
        <f>IF(第一面!T23="","",第一面!T23)</f>
        <v/>
      </c>
      <c r="R23" s="2020"/>
      <c r="S23" s="2020"/>
      <c r="T23" s="2020"/>
      <c r="U23" s="2020"/>
      <c r="V23" s="2020"/>
      <c r="W23" s="2020"/>
      <c r="X23" s="2020"/>
      <c r="Y23" s="2020"/>
      <c r="Z23" s="2020"/>
      <c r="AA23" s="2020"/>
      <c r="AB23" s="2020"/>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3585</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89" t="s">
        <v>3586</v>
      </c>
      <c r="L27" s="1989"/>
      <c r="M27" s="1989"/>
      <c r="N27" s="1989"/>
      <c r="O27" s="1989"/>
      <c r="P27" s="802"/>
      <c r="Q27" s="2014" t="str">
        <f>共通第二面!K63</f>
        <v/>
      </c>
      <c r="R27" s="2014"/>
      <c r="S27" s="2014"/>
      <c r="T27" s="2014"/>
      <c r="U27" s="2014"/>
      <c r="V27" s="2014"/>
      <c r="W27" s="2014"/>
      <c r="X27" s="2014"/>
      <c r="Y27" s="2014"/>
      <c r="Z27" s="2014"/>
      <c r="AA27" s="2014"/>
      <c r="AB27" s="2014"/>
      <c r="AC27" s="2014"/>
    </row>
    <row r="28" spans="1:33" ht="17.100000000000001" customHeight="1">
      <c r="A28" s="789"/>
      <c r="B28" s="789"/>
      <c r="C28" s="789"/>
      <c r="D28" s="789"/>
      <c r="E28" s="789"/>
      <c r="F28" s="789"/>
      <c r="G28" s="789"/>
      <c r="H28" s="789"/>
      <c r="I28" s="789"/>
      <c r="J28" s="780"/>
      <c r="K28" s="780"/>
      <c r="L28" s="780"/>
      <c r="M28" s="796"/>
      <c r="N28" s="796"/>
      <c r="O28" s="796"/>
      <c r="P28" s="802"/>
      <c r="Q28" s="2014" t="str">
        <f>共通第二面!K61</f>
        <v/>
      </c>
      <c r="R28" s="2014"/>
      <c r="S28" s="2014"/>
      <c r="T28" s="2014"/>
      <c r="U28" s="2014"/>
      <c r="V28" s="2014"/>
      <c r="W28" s="2014"/>
      <c r="X28" s="2014"/>
      <c r="Y28" s="2014"/>
      <c r="Z28" s="2014"/>
      <c r="AA28" s="2014"/>
      <c r="AB28" s="2014"/>
      <c r="AC28" s="2014"/>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3587</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3588</v>
      </c>
      <c r="E31" s="806" t="s">
        <v>3589</v>
      </c>
      <c r="F31" s="799"/>
      <c r="G31" s="795"/>
      <c r="H31" s="795"/>
      <c r="I31" s="795"/>
      <c r="J31" s="796"/>
      <c r="K31" s="796"/>
      <c r="L31" s="806" t="s">
        <v>3487</v>
      </c>
      <c r="M31" s="806" t="s">
        <v>3590</v>
      </c>
      <c r="N31" s="806"/>
      <c r="O31" s="806"/>
      <c r="P31" s="806"/>
      <c r="Q31" s="806"/>
      <c r="R31" s="806"/>
      <c r="S31" s="806"/>
      <c r="T31" s="806"/>
      <c r="U31" s="806" t="s">
        <v>3487</v>
      </c>
      <c r="V31" s="806" t="s">
        <v>3591</v>
      </c>
      <c r="W31" s="806"/>
      <c r="X31" s="806"/>
      <c r="Y31" s="806"/>
      <c r="Z31" s="806"/>
      <c r="AA31" s="806"/>
      <c r="AB31" s="796"/>
      <c r="AC31" s="796"/>
    </row>
    <row r="32" spans="1:33" ht="17.100000000000001" customHeight="1">
      <c r="A32" s="795"/>
      <c r="B32" s="795"/>
      <c r="C32" s="795"/>
      <c r="D32" s="782" t="s">
        <v>3487</v>
      </c>
      <c r="E32" s="806" t="s">
        <v>3592</v>
      </c>
      <c r="F32" s="799"/>
      <c r="G32" s="795"/>
      <c r="H32" s="795"/>
      <c r="I32" s="795"/>
      <c r="J32" s="796"/>
      <c r="K32" s="796"/>
      <c r="L32" s="806" t="s">
        <v>3487</v>
      </c>
      <c r="M32" s="806" t="s">
        <v>3593</v>
      </c>
      <c r="N32" s="806"/>
      <c r="O32" s="806"/>
      <c r="P32" s="806"/>
      <c r="Q32" s="806"/>
      <c r="R32" s="806"/>
      <c r="S32" s="806"/>
      <c r="T32" s="806"/>
      <c r="U32" s="806" t="s">
        <v>3487</v>
      </c>
      <c r="V32" s="806" t="s">
        <v>3594</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8" t="s">
        <v>2715</v>
      </c>
      <c r="B34" s="2005"/>
      <c r="C34" s="2005"/>
      <c r="D34" s="2005"/>
      <c r="E34" s="2005"/>
      <c r="F34" s="2005"/>
      <c r="G34" s="2005"/>
      <c r="H34" s="2011"/>
      <c r="I34" s="2008" t="s">
        <v>3595</v>
      </c>
      <c r="J34" s="2005"/>
      <c r="K34" s="2005"/>
      <c r="L34" s="2005"/>
      <c r="M34" s="2011"/>
      <c r="N34" s="2008" t="s">
        <v>3596</v>
      </c>
      <c r="O34" s="2005"/>
      <c r="P34" s="2005"/>
      <c r="Q34" s="2011"/>
      <c r="R34" s="2008" t="s">
        <v>3597</v>
      </c>
      <c r="S34" s="2005"/>
      <c r="T34" s="2005"/>
      <c r="U34" s="2011"/>
      <c r="V34" s="2028" t="s">
        <v>3602</v>
      </c>
      <c r="W34" s="2015"/>
      <c r="X34" s="2015"/>
      <c r="Y34" s="2015"/>
      <c r="Z34" s="2016"/>
      <c r="AA34" s="2016"/>
      <c r="AB34" s="2016"/>
      <c r="AC34" s="2017"/>
    </row>
    <row r="35" spans="1:29" ht="17.100000000000001" customHeight="1">
      <c r="A35" s="2009"/>
      <c r="B35" s="2006"/>
      <c r="C35" s="2006"/>
      <c r="D35" s="2006"/>
      <c r="E35" s="2006"/>
      <c r="F35" s="2006"/>
      <c r="G35" s="2006"/>
      <c r="H35" s="2012"/>
      <c r="I35" s="2009"/>
      <c r="J35" s="2006"/>
      <c r="K35" s="2006"/>
      <c r="L35" s="2006"/>
      <c r="M35" s="2012"/>
      <c r="N35" s="2009"/>
      <c r="O35" s="2006"/>
      <c r="P35" s="2006"/>
      <c r="Q35" s="2012"/>
      <c r="R35" s="2009"/>
      <c r="S35" s="2006"/>
      <c r="T35" s="2006"/>
      <c r="U35" s="2012"/>
      <c r="V35" s="2028"/>
      <c r="W35" s="2015"/>
      <c r="X35" s="2015"/>
      <c r="Y35" s="2015"/>
      <c r="Z35" s="2016"/>
      <c r="AA35" s="2016"/>
      <c r="AB35" s="2016"/>
      <c r="AC35" s="2017"/>
    </row>
    <row r="36" spans="1:29" ht="17.100000000000001" customHeight="1">
      <c r="A36" s="2010"/>
      <c r="B36" s="2007"/>
      <c r="C36" s="2007"/>
      <c r="D36" s="2007"/>
      <c r="E36" s="2007"/>
      <c r="F36" s="2007"/>
      <c r="G36" s="2007"/>
      <c r="H36" s="2013"/>
      <c r="I36" s="2010"/>
      <c r="J36" s="2007"/>
      <c r="K36" s="2007"/>
      <c r="L36" s="2007"/>
      <c r="M36" s="2013"/>
      <c r="N36" s="2010"/>
      <c r="O36" s="2007"/>
      <c r="P36" s="2007"/>
      <c r="Q36" s="2013"/>
      <c r="R36" s="2010"/>
      <c r="S36" s="2007"/>
      <c r="T36" s="2007"/>
      <c r="U36" s="2013"/>
      <c r="V36" s="2029"/>
      <c r="W36" s="2016"/>
      <c r="X36" s="2016"/>
      <c r="Y36" s="2016"/>
      <c r="Z36" s="2016"/>
      <c r="AA36" s="2016"/>
      <c r="AB36" s="2016"/>
      <c r="AC36" s="2017"/>
    </row>
    <row r="37" spans="1:29" ht="17.100000000000001" customHeight="1">
      <c r="A37" s="2008" t="s">
        <v>2719</v>
      </c>
      <c r="B37" s="2005"/>
      <c r="C37" s="2005"/>
      <c r="D37" s="2005" t="s">
        <v>5</v>
      </c>
      <c r="E37" s="2002"/>
      <c r="F37" s="2005" t="s">
        <v>2710</v>
      </c>
      <c r="G37" s="2002"/>
      <c r="H37" s="2011" t="s">
        <v>3</v>
      </c>
      <c r="I37" s="2008"/>
      <c r="J37" s="2005"/>
      <c r="K37" s="2005"/>
      <c r="L37" s="2005"/>
      <c r="M37" s="2011"/>
      <c r="N37" s="2008"/>
      <c r="O37" s="2005"/>
      <c r="P37" s="2005"/>
      <c r="Q37" s="2011"/>
      <c r="R37" s="2008"/>
      <c r="S37" s="2005"/>
      <c r="T37" s="2005"/>
      <c r="U37" s="2011"/>
      <c r="V37" s="2008" t="s">
        <v>2719</v>
      </c>
      <c r="W37" s="2005"/>
      <c r="X37" s="2005"/>
      <c r="Y37" s="2002" t="s">
        <v>5</v>
      </c>
      <c r="Z37" s="2005"/>
      <c r="AA37" s="2002" t="s">
        <v>2710</v>
      </c>
      <c r="AB37" s="2005"/>
      <c r="AC37" s="1990" t="s">
        <v>2711</v>
      </c>
    </row>
    <row r="38" spans="1:29" ht="17.100000000000001" customHeight="1">
      <c r="A38" s="2009"/>
      <c r="B38" s="2006"/>
      <c r="C38" s="2006"/>
      <c r="D38" s="2006"/>
      <c r="E38" s="2003"/>
      <c r="F38" s="2006"/>
      <c r="G38" s="2003"/>
      <c r="H38" s="2012"/>
      <c r="I38" s="2009"/>
      <c r="J38" s="2006"/>
      <c r="K38" s="2006"/>
      <c r="L38" s="2006"/>
      <c r="M38" s="2012"/>
      <c r="N38" s="2009"/>
      <c r="O38" s="2006"/>
      <c r="P38" s="2006"/>
      <c r="Q38" s="2012"/>
      <c r="R38" s="2009"/>
      <c r="S38" s="2006"/>
      <c r="T38" s="2006"/>
      <c r="U38" s="2012"/>
      <c r="V38" s="2009"/>
      <c r="W38" s="2006"/>
      <c r="X38" s="2006"/>
      <c r="Y38" s="2003"/>
      <c r="Z38" s="2006"/>
      <c r="AA38" s="2003"/>
      <c r="AB38" s="2006"/>
      <c r="AC38" s="1991"/>
    </row>
    <row r="39" spans="1:29" ht="17.100000000000001" customHeight="1">
      <c r="A39" s="2010"/>
      <c r="B39" s="2007"/>
      <c r="C39" s="2007"/>
      <c r="D39" s="2007"/>
      <c r="E39" s="2004"/>
      <c r="F39" s="2007"/>
      <c r="G39" s="2004"/>
      <c r="H39" s="2013"/>
      <c r="I39" s="2009"/>
      <c r="J39" s="2006"/>
      <c r="K39" s="2006"/>
      <c r="L39" s="2006"/>
      <c r="M39" s="2012"/>
      <c r="N39" s="2009"/>
      <c r="O39" s="2006"/>
      <c r="P39" s="2006"/>
      <c r="Q39" s="2012"/>
      <c r="R39" s="2009"/>
      <c r="S39" s="2006"/>
      <c r="T39" s="2006"/>
      <c r="U39" s="2012"/>
      <c r="V39" s="2010"/>
      <c r="W39" s="2007"/>
      <c r="X39" s="2007"/>
      <c r="Y39" s="2004"/>
      <c r="Z39" s="2007"/>
      <c r="AA39" s="2004"/>
      <c r="AB39" s="2007"/>
      <c r="AC39" s="1992"/>
    </row>
    <row r="40" spans="1:29" ht="17.100000000000001" customHeight="1">
      <c r="A40" s="2008" t="s">
        <v>2720</v>
      </c>
      <c r="B40" s="1994" t="str">
        <f>"TKC"&amp;"  　"&amp;"建完"&amp;IF(LEFT(第三面!F4,1)="山","梨",LEFT(第三面!F4,1))</f>
        <v>TKC  　建完</v>
      </c>
      <c r="C40" s="1994"/>
      <c r="D40" s="1994"/>
      <c r="E40" s="1994"/>
      <c r="F40" s="1994"/>
      <c r="G40" s="1994"/>
      <c r="H40" s="2011" t="s">
        <v>17</v>
      </c>
      <c r="I40" s="2009"/>
      <c r="J40" s="2006"/>
      <c r="K40" s="2006"/>
      <c r="L40" s="2006"/>
      <c r="M40" s="2012"/>
      <c r="N40" s="2009"/>
      <c r="O40" s="2006"/>
      <c r="P40" s="2006"/>
      <c r="Q40" s="2012"/>
      <c r="R40" s="2009"/>
      <c r="S40" s="2006"/>
      <c r="T40" s="2006"/>
      <c r="U40" s="2012"/>
      <c r="V40" s="2008" t="s">
        <v>2720</v>
      </c>
      <c r="W40" s="1994" t="str">
        <f>B40</f>
        <v>TKC  　建完</v>
      </c>
      <c r="X40" s="1994"/>
      <c r="Y40" s="1994"/>
      <c r="Z40" s="1994"/>
      <c r="AA40" s="1994"/>
      <c r="AB40" s="1994"/>
      <c r="AC40" s="1990" t="s">
        <v>17</v>
      </c>
    </row>
    <row r="41" spans="1:29" ht="17.100000000000001" customHeight="1">
      <c r="A41" s="2009"/>
      <c r="B41" s="1997"/>
      <c r="C41" s="1997"/>
      <c r="D41" s="1997"/>
      <c r="E41" s="1997"/>
      <c r="F41" s="1997"/>
      <c r="G41" s="1997"/>
      <c r="H41" s="2012"/>
      <c r="I41" s="2009"/>
      <c r="J41" s="2006"/>
      <c r="K41" s="2006"/>
      <c r="L41" s="2006"/>
      <c r="M41" s="2012"/>
      <c r="N41" s="2009"/>
      <c r="O41" s="2006"/>
      <c r="P41" s="2006"/>
      <c r="Q41" s="2012"/>
      <c r="R41" s="2009"/>
      <c r="S41" s="2006"/>
      <c r="T41" s="2006"/>
      <c r="U41" s="2012"/>
      <c r="V41" s="2009"/>
      <c r="W41" s="1997"/>
      <c r="X41" s="1997"/>
      <c r="Y41" s="1997"/>
      <c r="Z41" s="1997"/>
      <c r="AA41" s="1997"/>
      <c r="AB41" s="1997"/>
      <c r="AC41" s="1991"/>
    </row>
    <row r="42" spans="1:29" ht="17.100000000000001" customHeight="1">
      <c r="A42" s="2010"/>
      <c r="B42" s="2000"/>
      <c r="C42" s="2000"/>
      <c r="D42" s="2000"/>
      <c r="E42" s="2000"/>
      <c r="F42" s="2000"/>
      <c r="G42" s="2000"/>
      <c r="H42" s="2013"/>
      <c r="I42" s="2009"/>
      <c r="J42" s="2006"/>
      <c r="K42" s="2006"/>
      <c r="L42" s="2006"/>
      <c r="M42" s="2012"/>
      <c r="N42" s="2009"/>
      <c r="O42" s="2006"/>
      <c r="P42" s="2006"/>
      <c r="Q42" s="2012"/>
      <c r="R42" s="2009"/>
      <c r="S42" s="2006"/>
      <c r="T42" s="2006"/>
      <c r="U42" s="2012"/>
      <c r="V42" s="2010"/>
      <c r="W42" s="2000"/>
      <c r="X42" s="2000"/>
      <c r="Y42" s="2000"/>
      <c r="Z42" s="2000"/>
      <c r="AA42" s="2000"/>
      <c r="AB42" s="2000"/>
      <c r="AC42" s="1992"/>
    </row>
    <row r="43" spans="1:29" ht="17.100000000000001" customHeight="1">
      <c r="A43" s="1993" t="s">
        <v>2730</v>
      </c>
      <c r="B43" s="1994"/>
      <c r="C43" s="1994"/>
      <c r="D43" s="1994"/>
      <c r="E43" s="1994"/>
      <c r="F43" s="1994"/>
      <c r="G43" s="1994"/>
      <c r="H43" s="1995"/>
      <c r="I43" s="2009"/>
      <c r="J43" s="2006"/>
      <c r="K43" s="2006"/>
      <c r="L43" s="2006"/>
      <c r="M43" s="2012"/>
      <c r="N43" s="2009"/>
      <c r="O43" s="2006"/>
      <c r="P43" s="2006"/>
      <c r="Q43" s="2012"/>
      <c r="R43" s="2009"/>
      <c r="S43" s="2006"/>
      <c r="T43" s="2006"/>
      <c r="U43" s="2012"/>
      <c r="V43" s="1993" t="s">
        <v>2721</v>
      </c>
      <c r="W43" s="1994"/>
      <c r="X43" s="1994"/>
      <c r="Y43" s="1994"/>
      <c r="Z43" s="1994"/>
      <c r="AA43" s="1994"/>
      <c r="AB43" s="1994"/>
      <c r="AC43" s="1995"/>
    </row>
    <row r="44" spans="1:29" ht="17.100000000000001" customHeight="1">
      <c r="A44" s="1996"/>
      <c r="B44" s="1997"/>
      <c r="C44" s="1997"/>
      <c r="D44" s="1997"/>
      <c r="E44" s="1997"/>
      <c r="F44" s="1997"/>
      <c r="G44" s="1997"/>
      <c r="H44" s="1998"/>
      <c r="I44" s="2009"/>
      <c r="J44" s="2006"/>
      <c r="K44" s="2006"/>
      <c r="L44" s="2006"/>
      <c r="M44" s="2012"/>
      <c r="N44" s="2009"/>
      <c r="O44" s="2006"/>
      <c r="P44" s="2006"/>
      <c r="Q44" s="2012"/>
      <c r="R44" s="2009"/>
      <c r="S44" s="2006"/>
      <c r="T44" s="2006"/>
      <c r="U44" s="2012"/>
      <c r="V44" s="1996"/>
      <c r="W44" s="1997"/>
      <c r="X44" s="1997"/>
      <c r="Y44" s="1997"/>
      <c r="Z44" s="1997"/>
      <c r="AA44" s="1997"/>
      <c r="AB44" s="1997"/>
      <c r="AC44" s="1998"/>
    </row>
    <row r="45" spans="1:29" ht="17.100000000000001" customHeight="1">
      <c r="A45" s="1999"/>
      <c r="B45" s="2000"/>
      <c r="C45" s="2000"/>
      <c r="D45" s="2000"/>
      <c r="E45" s="2000"/>
      <c r="F45" s="2000"/>
      <c r="G45" s="2000"/>
      <c r="H45" s="2001"/>
      <c r="I45" s="2010"/>
      <c r="J45" s="2007"/>
      <c r="K45" s="2007"/>
      <c r="L45" s="2007"/>
      <c r="M45" s="2013"/>
      <c r="N45" s="2010"/>
      <c r="O45" s="2007"/>
      <c r="P45" s="2007"/>
      <c r="Q45" s="2013"/>
      <c r="R45" s="2010"/>
      <c r="S45" s="2007"/>
      <c r="T45" s="2007"/>
      <c r="U45" s="2013"/>
      <c r="V45" s="1999"/>
      <c r="W45" s="2000"/>
      <c r="X45" s="2000"/>
      <c r="Y45" s="2000"/>
      <c r="Z45" s="2000"/>
      <c r="AA45" s="2000"/>
      <c r="AB45" s="2000"/>
      <c r="AC45" s="2001"/>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792" customWidth="1"/>
    <col min="30" max="30" width="4.625" style="792" customWidth="1"/>
    <col min="31" max="33" width="9" style="792"/>
    <col min="34" max="34" width="12.25" style="792" bestFit="1" customWidth="1"/>
    <col min="35" max="35" width="6.75" style="792" bestFit="1" customWidth="1"/>
    <col min="36" max="36" width="10.25" style="792" bestFit="1" customWidth="1"/>
    <col min="37" max="38" width="9" style="792"/>
    <col min="39" max="39" width="8.5" style="792" bestFit="1" customWidth="1"/>
    <col min="40" max="40" width="33.625" style="792" bestFit="1" customWidth="1"/>
    <col min="41" max="41" width="7.625" style="792" bestFit="1" customWidth="1"/>
    <col min="42" max="42" width="35.5" style="792" bestFit="1" customWidth="1"/>
    <col min="43" max="43" width="12.25" style="792" bestFit="1" customWidth="1"/>
    <col min="44" max="44" width="25.75" style="792" bestFit="1" customWidth="1"/>
    <col min="45" max="256" width="9" style="792"/>
    <col min="257" max="285" width="3" style="792" customWidth="1"/>
    <col min="286" max="286" width="4.625" style="792" customWidth="1"/>
    <col min="287" max="289" width="9" style="792"/>
    <col min="290" max="290" width="12.25" style="792" bestFit="1" customWidth="1"/>
    <col min="291" max="291" width="6.75" style="792" bestFit="1" customWidth="1"/>
    <col min="292" max="292" width="10.25" style="792" bestFit="1" customWidth="1"/>
    <col min="293" max="294" width="9" style="792"/>
    <col min="295" max="295" width="8.5" style="792" bestFit="1" customWidth="1"/>
    <col min="296" max="296" width="33.625" style="792" bestFit="1" customWidth="1"/>
    <col min="297" max="297" width="7.625" style="792" bestFit="1" customWidth="1"/>
    <col min="298" max="298" width="35.5" style="792" bestFit="1" customWidth="1"/>
    <col min="299" max="299" width="12.25" style="792" bestFit="1" customWidth="1"/>
    <col min="300" max="300" width="25.75" style="792" bestFit="1" customWidth="1"/>
    <col min="301" max="512" width="9" style="792"/>
    <col min="513" max="541" width="3" style="792" customWidth="1"/>
    <col min="542" max="542" width="4.625" style="792" customWidth="1"/>
    <col min="543" max="545" width="9" style="792"/>
    <col min="546" max="546" width="12.25" style="792" bestFit="1" customWidth="1"/>
    <col min="547" max="547" width="6.75" style="792" bestFit="1" customWidth="1"/>
    <col min="548" max="548" width="10.25" style="792" bestFit="1" customWidth="1"/>
    <col min="549" max="550" width="9" style="792"/>
    <col min="551" max="551" width="8.5" style="792" bestFit="1" customWidth="1"/>
    <col min="552" max="552" width="33.625" style="792" bestFit="1" customWidth="1"/>
    <col min="553" max="553" width="7.625" style="792" bestFit="1" customWidth="1"/>
    <col min="554" max="554" width="35.5" style="792" bestFit="1" customWidth="1"/>
    <col min="555" max="555" width="12.25" style="792" bestFit="1" customWidth="1"/>
    <col min="556" max="556" width="25.75" style="792" bestFit="1" customWidth="1"/>
    <col min="557" max="768" width="9" style="792"/>
    <col min="769" max="797" width="3" style="792" customWidth="1"/>
    <col min="798" max="798" width="4.625" style="792" customWidth="1"/>
    <col min="799" max="801" width="9" style="792"/>
    <col min="802" max="802" width="12.25" style="792" bestFit="1" customWidth="1"/>
    <col min="803" max="803" width="6.75" style="792" bestFit="1" customWidth="1"/>
    <col min="804" max="804" width="10.25" style="792" bestFit="1" customWidth="1"/>
    <col min="805" max="806" width="9" style="792"/>
    <col min="807" max="807" width="8.5" style="792" bestFit="1" customWidth="1"/>
    <col min="808" max="808" width="33.625" style="792" bestFit="1" customWidth="1"/>
    <col min="809" max="809" width="7.625" style="792" bestFit="1" customWidth="1"/>
    <col min="810" max="810" width="35.5" style="792" bestFit="1" customWidth="1"/>
    <col min="811" max="811" width="12.25" style="792" bestFit="1" customWidth="1"/>
    <col min="812" max="812" width="25.75" style="792" bestFit="1" customWidth="1"/>
    <col min="813" max="1024" width="9" style="792"/>
    <col min="1025" max="1053" width="3" style="792" customWidth="1"/>
    <col min="1054" max="1054" width="4.625" style="792" customWidth="1"/>
    <col min="1055" max="1057" width="9" style="792"/>
    <col min="1058" max="1058" width="12.25" style="792" bestFit="1" customWidth="1"/>
    <col min="1059" max="1059" width="6.75" style="792" bestFit="1" customWidth="1"/>
    <col min="1060" max="1060" width="10.25" style="792" bestFit="1" customWidth="1"/>
    <col min="1061" max="1062" width="9" style="792"/>
    <col min="1063" max="1063" width="8.5" style="792" bestFit="1" customWidth="1"/>
    <col min="1064" max="1064" width="33.625" style="792" bestFit="1" customWidth="1"/>
    <col min="1065" max="1065" width="7.625" style="792" bestFit="1" customWidth="1"/>
    <col min="1066" max="1066" width="35.5" style="792" bestFit="1" customWidth="1"/>
    <col min="1067" max="1067" width="12.25" style="792" bestFit="1" customWidth="1"/>
    <col min="1068" max="1068" width="25.75" style="792" bestFit="1" customWidth="1"/>
    <col min="1069" max="1280" width="9" style="792"/>
    <col min="1281" max="1309" width="3" style="792" customWidth="1"/>
    <col min="1310" max="1310" width="4.625" style="792" customWidth="1"/>
    <col min="1311" max="1313" width="9" style="792"/>
    <col min="1314" max="1314" width="12.25" style="792" bestFit="1" customWidth="1"/>
    <col min="1315" max="1315" width="6.75" style="792" bestFit="1" customWidth="1"/>
    <col min="1316" max="1316" width="10.25" style="792" bestFit="1" customWidth="1"/>
    <col min="1317" max="1318" width="9" style="792"/>
    <col min="1319" max="1319" width="8.5" style="792" bestFit="1" customWidth="1"/>
    <col min="1320" max="1320" width="33.625" style="792" bestFit="1" customWidth="1"/>
    <col min="1321" max="1321" width="7.625" style="792" bestFit="1" customWidth="1"/>
    <col min="1322" max="1322" width="35.5" style="792" bestFit="1" customWidth="1"/>
    <col min="1323" max="1323" width="12.25" style="792" bestFit="1" customWidth="1"/>
    <col min="1324" max="1324" width="25.75" style="792" bestFit="1" customWidth="1"/>
    <col min="1325" max="1536" width="9" style="792"/>
    <col min="1537" max="1565" width="3" style="792" customWidth="1"/>
    <col min="1566" max="1566" width="4.625" style="792" customWidth="1"/>
    <col min="1567" max="1569" width="9" style="792"/>
    <col min="1570" max="1570" width="12.25" style="792" bestFit="1" customWidth="1"/>
    <col min="1571" max="1571" width="6.75" style="792" bestFit="1" customWidth="1"/>
    <col min="1572" max="1572" width="10.25" style="792" bestFit="1" customWidth="1"/>
    <col min="1573" max="1574" width="9" style="792"/>
    <col min="1575" max="1575" width="8.5" style="792" bestFit="1" customWidth="1"/>
    <col min="1576" max="1576" width="33.625" style="792" bestFit="1" customWidth="1"/>
    <col min="1577" max="1577" width="7.625" style="792" bestFit="1" customWidth="1"/>
    <col min="1578" max="1578" width="35.5" style="792" bestFit="1" customWidth="1"/>
    <col min="1579" max="1579" width="12.25" style="792" bestFit="1" customWidth="1"/>
    <col min="1580" max="1580" width="25.75" style="792" bestFit="1" customWidth="1"/>
    <col min="1581" max="1792" width="9" style="792"/>
    <col min="1793" max="1821" width="3" style="792" customWidth="1"/>
    <col min="1822" max="1822" width="4.625" style="792" customWidth="1"/>
    <col min="1823" max="1825" width="9" style="792"/>
    <col min="1826" max="1826" width="12.25" style="792" bestFit="1" customWidth="1"/>
    <col min="1827" max="1827" width="6.75" style="792" bestFit="1" customWidth="1"/>
    <col min="1828" max="1828" width="10.25" style="792" bestFit="1" customWidth="1"/>
    <col min="1829" max="1830" width="9" style="792"/>
    <col min="1831" max="1831" width="8.5" style="792" bestFit="1" customWidth="1"/>
    <col min="1832" max="1832" width="33.625" style="792" bestFit="1" customWidth="1"/>
    <col min="1833" max="1833" width="7.625" style="792" bestFit="1" customWidth="1"/>
    <col min="1834" max="1834" width="35.5" style="792" bestFit="1" customWidth="1"/>
    <col min="1835" max="1835" width="12.25" style="792" bestFit="1" customWidth="1"/>
    <col min="1836" max="1836" width="25.75" style="792" bestFit="1" customWidth="1"/>
    <col min="1837" max="2048" width="9" style="792"/>
    <col min="2049" max="2077" width="3" style="792" customWidth="1"/>
    <col min="2078" max="2078" width="4.625" style="792" customWidth="1"/>
    <col min="2079" max="2081" width="9" style="792"/>
    <col min="2082" max="2082" width="12.25" style="792" bestFit="1" customWidth="1"/>
    <col min="2083" max="2083" width="6.75" style="792" bestFit="1" customWidth="1"/>
    <col min="2084" max="2084" width="10.25" style="792" bestFit="1" customWidth="1"/>
    <col min="2085" max="2086" width="9" style="792"/>
    <col min="2087" max="2087" width="8.5" style="792" bestFit="1" customWidth="1"/>
    <col min="2088" max="2088" width="33.625" style="792" bestFit="1" customWidth="1"/>
    <col min="2089" max="2089" width="7.625" style="792" bestFit="1" customWidth="1"/>
    <col min="2090" max="2090" width="35.5" style="792" bestFit="1" customWidth="1"/>
    <col min="2091" max="2091" width="12.25" style="792" bestFit="1" customWidth="1"/>
    <col min="2092" max="2092" width="25.75" style="792" bestFit="1" customWidth="1"/>
    <col min="2093" max="2304" width="9" style="792"/>
    <col min="2305" max="2333" width="3" style="792" customWidth="1"/>
    <col min="2334" max="2334" width="4.625" style="792" customWidth="1"/>
    <col min="2335" max="2337" width="9" style="792"/>
    <col min="2338" max="2338" width="12.25" style="792" bestFit="1" customWidth="1"/>
    <col min="2339" max="2339" width="6.75" style="792" bestFit="1" customWidth="1"/>
    <col min="2340" max="2340" width="10.25" style="792" bestFit="1" customWidth="1"/>
    <col min="2341" max="2342" width="9" style="792"/>
    <col min="2343" max="2343" width="8.5" style="792" bestFit="1" customWidth="1"/>
    <col min="2344" max="2344" width="33.625" style="792" bestFit="1" customWidth="1"/>
    <col min="2345" max="2345" width="7.625" style="792" bestFit="1" customWidth="1"/>
    <col min="2346" max="2346" width="35.5" style="792" bestFit="1" customWidth="1"/>
    <col min="2347" max="2347" width="12.25" style="792" bestFit="1" customWidth="1"/>
    <col min="2348" max="2348" width="25.75" style="792" bestFit="1" customWidth="1"/>
    <col min="2349" max="2560" width="9" style="792"/>
    <col min="2561" max="2589" width="3" style="792" customWidth="1"/>
    <col min="2590" max="2590" width="4.625" style="792" customWidth="1"/>
    <col min="2591" max="2593" width="9" style="792"/>
    <col min="2594" max="2594" width="12.25" style="792" bestFit="1" customWidth="1"/>
    <col min="2595" max="2595" width="6.75" style="792" bestFit="1" customWidth="1"/>
    <col min="2596" max="2596" width="10.25" style="792" bestFit="1" customWidth="1"/>
    <col min="2597" max="2598" width="9" style="792"/>
    <col min="2599" max="2599" width="8.5" style="792" bestFit="1" customWidth="1"/>
    <col min="2600" max="2600" width="33.625" style="792" bestFit="1" customWidth="1"/>
    <col min="2601" max="2601" width="7.625" style="792" bestFit="1" customWidth="1"/>
    <col min="2602" max="2602" width="35.5" style="792" bestFit="1" customWidth="1"/>
    <col min="2603" max="2603" width="12.25" style="792" bestFit="1" customWidth="1"/>
    <col min="2604" max="2604" width="25.75" style="792" bestFit="1" customWidth="1"/>
    <col min="2605" max="2816" width="9" style="792"/>
    <col min="2817" max="2845" width="3" style="792" customWidth="1"/>
    <col min="2846" max="2846" width="4.625" style="792" customWidth="1"/>
    <col min="2847" max="2849" width="9" style="792"/>
    <col min="2850" max="2850" width="12.25" style="792" bestFit="1" customWidth="1"/>
    <col min="2851" max="2851" width="6.75" style="792" bestFit="1" customWidth="1"/>
    <col min="2852" max="2852" width="10.25" style="792" bestFit="1" customWidth="1"/>
    <col min="2853" max="2854" width="9" style="792"/>
    <col min="2855" max="2855" width="8.5" style="792" bestFit="1" customWidth="1"/>
    <col min="2856" max="2856" width="33.625" style="792" bestFit="1" customWidth="1"/>
    <col min="2857" max="2857" width="7.625" style="792" bestFit="1" customWidth="1"/>
    <col min="2858" max="2858" width="35.5" style="792" bestFit="1" customWidth="1"/>
    <col min="2859" max="2859" width="12.25" style="792" bestFit="1" customWidth="1"/>
    <col min="2860" max="2860" width="25.75" style="792" bestFit="1" customWidth="1"/>
    <col min="2861" max="3072" width="9" style="792"/>
    <col min="3073" max="3101" width="3" style="792" customWidth="1"/>
    <col min="3102" max="3102" width="4.625" style="792" customWidth="1"/>
    <col min="3103" max="3105" width="9" style="792"/>
    <col min="3106" max="3106" width="12.25" style="792" bestFit="1" customWidth="1"/>
    <col min="3107" max="3107" width="6.75" style="792" bestFit="1" customWidth="1"/>
    <col min="3108" max="3108" width="10.25" style="792" bestFit="1" customWidth="1"/>
    <col min="3109" max="3110" width="9" style="792"/>
    <col min="3111" max="3111" width="8.5" style="792" bestFit="1" customWidth="1"/>
    <col min="3112" max="3112" width="33.625" style="792" bestFit="1" customWidth="1"/>
    <col min="3113" max="3113" width="7.625" style="792" bestFit="1" customWidth="1"/>
    <col min="3114" max="3114" width="35.5" style="792" bestFit="1" customWidth="1"/>
    <col min="3115" max="3115" width="12.25" style="792" bestFit="1" customWidth="1"/>
    <col min="3116" max="3116" width="25.75" style="792" bestFit="1" customWidth="1"/>
    <col min="3117" max="3328" width="9" style="792"/>
    <col min="3329" max="3357" width="3" style="792" customWidth="1"/>
    <col min="3358" max="3358" width="4.625" style="792" customWidth="1"/>
    <col min="3359" max="3361" width="9" style="792"/>
    <col min="3362" max="3362" width="12.25" style="792" bestFit="1" customWidth="1"/>
    <col min="3363" max="3363" width="6.75" style="792" bestFit="1" customWidth="1"/>
    <col min="3364" max="3364" width="10.25" style="792" bestFit="1" customWidth="1"/>
    <col min="3365" max="3366" width="9" style="792"/>
    <col min="3367" max="3367" width="8.5" style="792" bestFit="1" customWidth="1"/>
    <col min="3368" max="3368" width="33.625" style="792" bestFit="1" customWidth="1"/>
    <col min="3369" max="3369" width="7.625" style="792" bestFit="1" customWidth="1"/>
    <col min="3370" max="3370" width="35.5" style="792" bestFit="1" customWidth="1"/>
    <col min="3371" max="3371" width="12.25" style="792" bestFit="1" customWidth="1"/>
    <col min="3372" max="3372" width="25.75" style="792" bestFit="1" customWidth="1"/>
    <col min="3373" max="3584" width="9" style="792"/>
    <col min="3585" max="3613" width="3" style="792" customWidth="1"/>
    <col min="3614" max="3614" width="4.625" style="792" customWidth="1"/>
    <col min="3615" max="3617" width="9" style="792"/>
    <col min="3618" max="3618" width="12.25" style="792" bestFit="1" customWidth="1"/>
    <col min="3619" max="3619" width="6.75" style="792" bestFit="1" customWidth="1"/>
    <col min="3620" max="3620" width="10.25" style="792" bestFit="1" customWidth="1"/>
    <col min="3621" max="3622" width="9" style="792"/>
    <col min="3623" max="3623" width="8.5" style="792" bestFit="1" customWidth="1"/>
    <col min="3624" max="3624" width="33.625" style="792" bestFit="1" customWidth="1"/>
    <col min="3625" max="3625" width="7.625" style="792" bestFit="1" customWidth="1"/>
    <col min="3626" max="3626" width="35.5" style="792" bestFit="1" customWidth="1"/>
    <col min="3627" max="3627" width="12.25" style="792" bestFit="1" customWidth="1"/>
    <col min="3628" max="3628" width="25.75" style="792" bestFit="1" customWidth="1"/>
    <col min="3629" max="3840" width="9" style="792"/>
    <col min="3841" max="3869" width="3" style="792" customWidth="1"/>
    <col min="3870" max="3870" width="4.625" style="792" customWidth="1"/>
    <col min="3871" max="3873" width="9" style="792"/>
    <col min="3874" max="3874" width="12.25" style="792" bestFit="1" customWidth="1"/>
    <col min="3875" max="3875" width="6.75" style="792" bestFit="1" customWidth="1"/>
    <col min="3876" max="3876" width="10.25" style="792" bestFit="1" customWidth="1"/>
    <col min="3877" max="3878" width="9" style="792"/>
    <col min="3879" max="3879" width="8.5" style="792" bestFit="1" customWidth="1"/>
    <col min="3880" max="3880" width="33.625" style="792" bestFit="1" customWidth="1"/>
    <col min="3881" max="3881" width="7.625" style="792" bestFit="1" customWidth="1"/>
    <col min="3882" max="3882" width="35.5" style="792" bestFit="1" customWidth="1"/>
    <col min="3883" max="3883" width="12.25" style="792" bestFit="1" customWidth="1"/>
    <col min="3884" max="3884" width="25.75" style="792" bestFit="1" customWidth="1"/>
    <col min="3885" max="4096" width="9" style="792"/>
    <col min="4097" max="4125" width="3" style="792" customWidth="1"/>
    <col min="4126" max="4126" width="4.625" style="792" customWidth="1"/>
    <col min="4127" max="4129" width="9" style="792"/>
    <col min="4130" max="4130" width="12.25" style="792" bestFit="1" customWidth="1"/>
    <col min="4131" max="4131" width="6.75" style="792" bestFit="1" customWidth="1"/>
    <col min="4132" max="4132" width="10.25" style="792" bestFit="1" customWidth="1"/>
    <col min="4133" max="4134" width="9" style="792"/>
    <col min="4135" max="4135" width="8.5" style="792" bestFit="1" customWidth="1"/>
    <col min="4136" max="4136" width="33.625" style="792" bestFit="1" customWidth="1"/>
    <col min="4137" max="4137" width="7.625" style="792" bestFit="1" customWidth="1"/>
    <col min="4138" max="4138" width="35.5" style="792" bestFit="1" customWidth="1"/>
    <col min="4139" max="4139" width="12.25" style="792" bestFit="1" customWidth="1"/>
    <col min="4140" max="4140" width="25.75" style="792" bestFit="1" customWidth="1"/>
    <col min="4141" max="4352" width="9" style="792"/>
    <col min="4353" max="4381" width="3" style="792" customWidth="1"/>
    <col min="4382" max="4382" width="4.625" style="792" customWidth="1"/>
    <col min="4383" max="4385" width="9" style="792"/>
    <col min="4386" max="4386" width="12.25" style="792" bestFit="1" customWidth="1"/>
    <col min="4387" max="4387" width="6.75" style="792" bestFit="1" customWidth="1"/>
    <col min="4388" max="4388" width="10.25" style="792" bestFit="1" customWidth="1"/>
    <col min="4389" max="4390" width="9" style="792"/>
    <col min="4391" max="4391" width="8.5" style="792" bestFit="1" customWidth="1"/>
    <col min="4392" max="4392" width="33.625" style="792" bestFit="1" customWidth="1"/>
    <col min="4393" max="4393" width="7.625" style="792" bestFit="1" customWidth="1"/>
    <col min="4394" max="4394" width="35.5" style="792" bestFit="1" customWidth="1"/>
    <col min="4395" max="4395" width="12.25" style="792" bestFit="1" customWidth="1"/>
    <col min="4396" max="4396" width="25.75" style="792" bestFit="1" customWidth="1"/>
    <col min="4397" max="4608" width="9" style="792"/>
    <col min="4609" max="4637" width="3" style="792" customWidth="1"/>
    <col min="4638" max="4638" width="4.625" style="792" customWidth="1"/>
    <col min="4639" max="4641" width="9" style="792"/>
    <col min="4642" max="4642" width="12.25" style="792" bestFit="1" customWidth="1"/>
    <col min="4643" max="4643" width="6.75" style="792" bestFit="1" customWidth="1"/>
    <col min="4644" max="4644" width="10.25" style="792" bestFit="1" customWidth="1"/>
    <col min="4645" max="4646" width="9" style="792"/>
    <col min="4647" max="4647" width="8.5" style="792" bestFit="1" customWidth="1"/>
    <col min="4648" max="4648" width="33.625" style="792" bestFit="1" customWidth="1"/>
    <col min="4649" max="4649" width="7.625" style="792" bestFit="1" customWidth="1"/>
    <col min="4650" max="4650" width="35.5" style="792" bestFit="1" customWidth="1"/>
    <col min="4651" max="4651" width="12.25" style="792" bestFit="1" customWidth="1"/>
    <col min="4652" max="4652" width="25.75" style="792" bestFit="1" customWidth="1"/>
    <col min="4653" max="4864" width="9" style="792"/>
    <col min="4865" max="4893" width="3" style="792" customWidth="1"/>
    <col min="4894" max="4894" width="4.625" style="792" customWidth="1"/>
    <col min="4895" max="4897" width="9" style="792"/>
    <col min="4898" max="4898" width="12.25" style="792" bestFit="1" customWidth="1"/>
    <col min="4899" max="4899" width="6.75" style="792" bestFit="1" customWidth="1"/>
    <col min="4900" max="4900" width="10.25" style="792" bestFit="1" customWidth="1"/>
    <col min="4901" max="4902" width="9" style="792"/>
    <col min="4903" max="4903" width="8.5" style="792" bestFit="1" customWidth="1"/>
    <col min="4904" max="4904" width="33.625" style="792" bestFit="1" customWidth="1"/>
    <col min="4905" max="4905" width="7.625" style="792" bestFit="1" customWidth="1"/>
    <col min="4906" max="4906" width="35.5" style="792" bestFit="1" customWidth="1"/>
    <col min="4907" max="4907" width="12.25" style="792" bestFit="1" customWidth="1"/>
    <col min="4908" max="4908" width="25.75" style="792" bestFit="1" customWidth="1"/>
    <col min="4909" max="5120" width="9" style="792"/>
    <col min="5121" max="5149" width="3" style="792" customWidth="1"/>
    <col min="5150" max="5150" width="4.625" style="792" customWidth="1"/>
    <col min="5151" max="5153" width="9" style="792"/>
    <col min="5154" max="5154" width="12.25" style="792" bestFit="1" customWidth="1"/>
    <col min="5155" max="5155" width="6.75" style="792" bestFit="1" customWidth="1"/>
    <col min="5156" max="5156" width="10.25" style="792" bestFit="1" customWidth="1"/>
    <col min="5157" max="5158" width="9" style="792"/>
    <col min="5159" max="5159" width="8.5" style="792" bestFit="1" customWidth="1"/>
    <col min="5160" max="5160" width="33.625" style="792" bestFit="1" customWidth="1"/>
    <col min="5161" max="5161" width="7.625" style="792" bestFit="1" customWidth="1"/>
    <col min="5162" max="5162" width="35.5" style="792" bestFit="1" customWidth="1"/>
    <col min="5163" max="5163" width="12.25" style="792" bestFit="1" customWidth="1"/>
    <col min="5164" max="5164" width="25.75" style="792" bestFit="1" customWidth="1"/>
    <col min="5165" max="5376" width="9" style="792"/>
    <col min="5377" max="5405" width="3" style="792" customWidth="1"/>
    <col min="5406" max="5406" width="4.625" style="792" customWidth="1"/>
    <col min="5407" max="5409" width="9" style="792"/>
    <col min="5410" max="5410" width="12.25" style="792" bestFit="1" customWidth="1"/>
    <col min="5411" max="5411" width="6.75" style="792" bestFit="1" customWidth="1"/>
    <col min="5412" max="5412" width="10.25" style="792" bestFit="1" customWidth="1"/>
    <col min="5413" max="5414" width="9" style="792"/>
    <col min="5415" max="5415" width="8.5" style="792" bestFit="1" customWidth="1"/>
    <col min="5416" max="5416" width="33.625" style="792" bestFit="1" customWidth="1"/>
    <col min="5417" max="5417" width="7.625" style="792" bestFit="1" customWidth="1"/>
    <col min="5418" max="5418" width="35.5" style="792" bestFit="1" customWidth="1"/>
    <col min="5419" max="5419" width="12.25" style="792" bestFit="1" customWidth="1"/>
    <col min="5420" max="5420" width="25.75" style="792" bestFit="1" customWidth="1"/>
    <col min="5421" max="5632" width="9" style="792"/>
    <col min="5633" max="5661" width="3" style="792" customWidth="1"/>
    <col min="5662" max="5662" width="4.625" style="792" customWidth="1"/>
    <col min="5663" max="5665" width="9" style="792"/>
    <col min="5666" max="5666" width="12.25" style="792" bestFit="1" customWidth="1"/>
    <col min="5667" max="5667" width="6.75" style="792" bestFit="1" customWidth="1"/>
    <col min="5668" max="5668" width="10.25" style="792" bestFit="1" customWidth="1"/>
    <col min="5669" max="5670" width="9" style="792"/>
    <col min="5671" max="5671" width="8.5" style="792" bestFit="1" customWidth="1"/>
    <col min="5672" max="5672" width="33.625" style="792" bestFit="1" customWidth="1"/>
    <col min="5673" max="5673" width="7.625" style="792" bestFit="1" customWidth="1"/>
    <col min="5674" max="5674" width="35.5" style="792" bestFit="1" customWidth="1"/>
    <col min="5675" max="5675" width="12.25" style="792" bestFit="1" customWidth="1"/>
    <col min="5676" max="5676" width="25.75" style="792" bestFit="1" customWidth="1"/>
    <col min="5677" max="5888" width="9" style="792"/>
    <col min="5889" max="5917" width="3" style="792" customWidth="1"/>
    <col min="5918" max="5918" width="4.625" style="792" customWidth="1"/>
    <col min="5919" max="5921" width="9" style="792"/>
    <col min="5922" max="5922" width="12.25" style="792" bestFit="1" customWidth="1"/>
    <col min="5923" max="5923" width="6.75" style="792" bestFit="1" customWidth="1"/>
    <col min="5924" max="5924" width="10.25" style="792" bestFit="1" customWidth="1"/>
    <col min="5925" max="5926" width="9" style="792"/>
    <col min="5927" max="5927" width="8.5" style="792" bestFit="1" customWidth="1"/>
    <col min="5928" max="5928" width="33.625" style="792" bestFit="1" customWidth="1"/>
    <col min="5929" max="5929" width="7.625" style="792" bestFit="1" customWidth="1"/>
    <col min="5930" max="5930" width="35.5" style="792" bestFit="1" customWidth="1"/>
    <col min="5931" max="5931" width="12.25" style="792" bestFit="1" customWidth="1"/>
    <col min="5932" max="5932" width="25.75" style="792" bestFit="1" customWidth="1"/>
    <col min="5933" max="6144" width="9" style="792"/>
    <col min="6145" max="6173" width="3" style="792" customWidth="1"/>
    <col min="6174" max="6174" width="4.625" style="792" customWidth="1"/>
    <col min="6175" max="6177" width="9" style="792"/>
    <col min="6178" max="6178" width="12.25" style="792" bestFit="1" customWidth="1"/>
    <col min="6179" max="6179" width="6.75" style="792" bestFit="1" customWidth="1"/>
    <col min="6180" max="6180" width="10.25" style="792" bestFit="1" customWidth="1"/>
    <col min="6181" max="6182" width="9" style="792"/>
    <col min="6183" max="6183" width="8.5" style="792" bestFit="1" customWidth="1"/>
    <col min="6184" max="6184" width="33.625" style="792" bestFit="1" customWidth="1"/>
    <col min="6185" max="6185" width="7.625" style="792" bestFit="1" customWidth="1"/>
    <col min="6186" max="6186" width="35.5" style="792" bestFit="1" customWidth="1"/>
    <col min="6187" max="6187" width="12.25" style="792" bestFit="1" customWidth="1"/>
    <col min="6188" max="6188" width="25.75" style="792" bestFit="1" customWidth="1"/>
    <col min="6189" max="6400" width="9" style="792"/>
    <col min="6401" max="6429" width="3" style="792" customWidth="1"/>
    <col min="6430" max="6430" width="4.625" style="792" customWidth="1"/>
    <col min="6431" max="6433" width="9" style="792"/>
    <col min="6434" max="6434" width="12.25" style="792" bestFit="1" customWidth="1"/>
    <col min="6435" max="6435" width="6.75" style="792" bestFit="1" customWidth="1"/>
    <col min="6436" max="6436" width="10.25" style="792" bestFit="1" customWidth="1"/>
    <col min="6437" max="6438" width="9" style="792"/>
    <col min="6439" max="6439" width="8.5" style="792" bestFit="1" customWidth="1"/>
    <col min="6440" max="6440" width="33.625" style="792" bestFit="1" customWidth="1"/>
    <col min="6441" max="6441" width="7.625" style="792" bestFit="1" customWidth="1"/>
    <col min="6442" max="6442" width="35.5" style="792" bestFit="1" customWidth="1"/>
    <col min="6443" max="6443" width="12.25" style="792" bestFit="1" customWidth="1"/>
    <col min="6444" max="6444" width="25.75" style="792" bestFit="1" customWidth="1"/>
    <col min="6445" max="6656" width="9" style="792"/>
    <col min="6657" max="6685" width="3" style="792" customWidth="1"/>
    <col min="6686" max="6686" width="4.625" style="792" customWidth="1"/>
    <col min="6687" max="6689" width="9" style="792"/>
    <col min="6690" max="6690" width="12.25" style="792" bestFit="1" customWidth="1"/>
    <col min="6691" max="6691" width="6.75" style="792" bestFit="1" customWidth="1"/>
    <col min="6692" max="6692" width="10.25" style="792" bestFit="1" customWidth="1"/>
    <col min="6693" max="6694" width="9" style="792"/>
    <col min="6695" max="6695" width="8.5" style="792" bestFit="1" customWidth="1"/>
    <col min="6696" max="6696" width="33.625" style="792" bestFit="1" customWidth="1"/>
    <col min="6697" max="6697" width="7.625" style="792" bestFit="1" customWidth="1"/>
    <col min="6698" max="6698" width="35.5" style="792" bestFit="1" customWidth="1"/>
    <col min="6699" max="6699" width="12.25" style="792" bestFit="1" customWidth="1"/>
    <col min="6700" max="6700" width="25.75" style="792" bestFit="1" customWidth="1"/>
    <col min="6701" max="6912" width="9" style="792"/>
    <col min="6913" max="6941" width="3" style="792" customWidth="1"/>
    <col min="6942" max="6942" width="4.625" style="792" customWidth="1"/>
    <col min="6943" max="6945" width="9" style="792"/>
    <col min="6946" max="6946" width="12.25" style="792" bestFit="1" customWidth="1"/>
    <col min="6947" max="6947" width="6.75" style="792" bestFit="1" customWidth="1"/>
    <col min="6948" max="6948" width="10.25" style="792" bestFit="1" customWidth="1"/>
    <col min="6949" max="6950" width="9" style="792"/>
    <col min="6951" max="6951" width="8.5" style="792" bestFit="1" customWidth="1"/>
    <col min="6952" max="6952" width="33.625" style="792" bestFit="1" customWidth="1"/>
    <col min="6953" max="6953" width="7.625" style="792" bestFit="1" customWidth="1"/>
    <col min="6954" max="6954" width="35.5" style="792" bestFit="1" customWidth="1"/>
    <col min="6955" max="6955" width="12.25" style="792" bestFit="1" customWidth="1"/>
    <col min="6956" max="6956" width="25.75" style="792" bestFit="1" customWidth="1"/>
    <col min="6957" max="7168" width="9" style="792"/>
    <col min="7169" max="7197" width="3" style="792" customWidth="1"/>
    <col min="7198" max="7198" width="4.625" style="792" customWidth="1"/>
    <col min="7199" max="7201" width="9" style="792"/>
    <col min="7202" max="7202" width="12.25" style="792" bestFit="1" customWidth="1"/>
    <col min="7203" max="7203" width="6.75" style="792" bestFit="1" customWidth="1"/>
    <col min="7204" max="7204" width="10.25" style="792" bestFit="1" customWidth="1"/>
    <col min="7205" max="7206" width="9" style="792"/>
    <col min="7207" max="7207" width="8.5" style="792" bestFit="1" customWidth="1"/>
    <col min="7208" max="7208" width="33.625" style="792" bestFit="1" customWidth="1"/>
    <col min="7209" max="7209" width="7.625" style="792" bestFit="1" customWidth="1"/>
    <col min="7210" max="7210" width="35.5" style="792" bestFit="1" customWidth="1"/>
    <col min="7211" max="7211" width="12.25" style="792" bestFit="1" customWidth="1"/>
    <col min="7212" max="7212" width="25.75" style="792" bestFit="1" customWidth="1"/>
    <col min="7213" max="7424" width="9" style="792"/>
    <col min="7425" max="7453" width="3" style="792" customWidth="1"/>
    <col min="7454" max="7454" width="4.625" style="792" customWidth="1"/>
    <col min="7455" max="7457" width="9" style="792"/>
    <col min="7458" max="7458" width="12.25" style="792" bestFit="1" customWidth="1"/>
    <col min="7459" max="7459" width="6.75" style="792" bestFit="1" customWidth="1"/>
    <col min="7460" max="7460" width="10.25" style="792" bestFit="1" customWidth="1"/>
    <col min="7461" max="7462" width="9" style="792"/>
    <col min="7463" max="7463" width="8.5" style="792" bestFit="1" customWidth="1"/>
    <col min="7464" max="7464" width="33.625" style="792" bestFit="1" customWidth="1"/>
    <col min="7465" max="7465" width="7.625" style="792" bestFit="1" customWidth="1"/>
    <col min="7466" max="7466" width="35.5" style="792" bestFit="1" customWidth="1"/>
    <col min="7467" max="7467" width="12.25" style="792" bestFit="1" customWidth="1"/>
    <col min="7468" max="7468" width="25.75" style="792" bestFit="1" customWidth="1"/>
    <col min="7469" max="7680" width="9" style="792"/>
    <col min="7681" max="7709" width="3" style="792" customWidth="1"/>
    <col min="7710" max="7710" width="4.625" style="792" customWidth="1"/>
    <col min="7711" max="7713" width="9" style="792"/>
    <col min="7714" max="7714" width="12.25" style="792" bestFit="1" customWidth="1"/>
    <col min="7715" max="7715" width="6.75" style="792" bestFit="1" customWidth="1"/>
    <col min="7716" max="7716" width="10.25" style="792" bestFit="1" customWidth="1"/>
    <col min="7717" max="7718" width="9" style="792"/>
    <col min="7719" max="7719" width="8.5" style="792" bestFit="1" customWidth="1"/>
    <col min="7720" max="7720" width="33.625" style="792" bestFit="1" customWidth="1"/>
    <col min="7721" max="7721" width="7.625" style="792" bestFit="1" customWidth="1"/>
    <col min="7722" max="7722" width="35.5" style="792" bestFit="1" customWidth="1"/>
    <col min="7723" max="7723" width="12.25" style="792" bestFit="1" customWidth="1"/>
    <col min="7724" max="7724" width="25.75" style="792" bestFit="1" customWidth="1"/>
    <col min="7725" max="7936" width="9" style="792"/>
    <col min="7937" max="7965" width="3" style="792" customWidth="1"/>
    <col min="7966" max="7966" width="4.625" style="792" customWidth="1"/>
    <col min="7967" max="7969" width="9" style="792"/>
    <col min="7970" max="7970" width="12.25" style="792" bestFit="1" customWidth="1"/>
    <col min="7971" max="7971" width="6.75" style="792" bestFit="1" customWidth="1"/>
    <col min="7972" max="7972" width="10.25" style="792" bestFit="1" customWidth="1"/>
    <col min="7973" max="7974" width="9" style="792"/>
    <col min="7975" max="7975" width="8.5" style="792" bestFit="1" customWidth="1"/>
    <col min="7976" max="7976" width="33.625" style="792" bestFit="1" customWidth="1"/>
    <col min="7977" max="7977" width="7.625" style="792" bestFit="1" customWidth="1"/>
    <col min="7978" max="7978" width="35.5" style="792" bestFit="1" customWidth="1"/>
    <col min="7979" max="7979" width="12.25" style="792" bestFit="1" customWidth="1"/>
    <col min="7980" max="7980" width="25.75" style="792" bestFit="1" customWidth="1"/>
    <col min="7981" max="8192" width="9" style="792"/>
    <col min="8193" max="8221" width="3" style="792" customWidth="1"/>
    <col min="8222" max="8222" width="4.625" style="792" customWidth="1"/>
    <col min="8223" max="8225" width="9" style="792"/>
    <col min="8226" max="8226" width="12.25" style="792" bestFit="1" customWidth="1"/>
    <col min="8227" max="8227" width="6.75" style="792" bestFit="1" customWidth="1"/>
    <col min="8228" max="8228" width="10.25" style="792" bestFit="1" customWidth="1"/>
    <col min="8229" max="8230" width="9" style="792"/>
    <col min="8231" max="8231" width="8.5" style="792" bestFit="1" customWidth="1"/>
    <col min="8232" max="8232" width="33.625" style="792" bestFit="1" customWidth="1"/>
    <col min="8233" max="8233" width="7.625" style="792" bestFit="1" customWidth="1"/>
    <col min="8234" max="8234" width="35.5" style="792" bestFit="1" customWidth="1"/>
    <col min="8235" max="8235" width="12.25" style="792" bestFit="1" customWidth="1"/>
    <col min="8236" max="8236" width="25.75" style="792" bestFit="1" customWidth="1"/>
    <col min="8237" max="8448" width="9" style="792"/>
    <col min="8449" max="8477" width="3" style="792" customWidth="1"/>
    <col min="8478" max="8478" width="4.625" style="792" customWidth="1"/>
    <col min="8479" max="8481" width="9" style="792"/>
    <col min="8482" max="8482" width="12.25" style="792" bestFit="1" customWidth="1"/>
    <col min="8483" max="8483" width="6.75" style="792" bestFit="1" customWidth="1"/>
    <col min="8484" max="8484" width="10.25" style="792" bestFit="1" customWidth="1"/>
    <col min="8485" max="8486" width="9" style="792"/>
    <col min="8487" max="8487" width="8.5" style="792" bestFit="1" customWidth="1"/>
    <col min="8488" max="8488" width="33.625" style="792" bestFit="1" customWidth="1"/>
    <col min="8489" max="8489" width="7.625" style="792" bestFit="1" customWidth="1"/>
    <col min="8490" max="8490" width="35.5" style="792" bestFit="1" customWidth="1"/>
    <col min="8491" max="8491" width="12.25" style="792" bestFit="1" customWidth="1"/>
    <col min="8492" max="8492" width="25.75" style="792" bestFit="1" customWidth="1"/>
    <col min="8493" max="8704" width="9" style="792"/>
    <col min="8705" max="8733" width="3" style="792" customWidth="1"/>
    <col min="8734" max="8734" width="4.625" style="792" customWidth="1"/>
    <col min="8735" max="8737" width="9" style="792"/>
    <col min="8738" max="8738" width="12.25" style="792" bestFit="1" customWidth="1"/>
    <col min="8739" max="8739" width="6.75" style="792" bestFit="1" customWidth="1"/>
    <col min="8740" max="8740" width="10.25" style="792" bestFit="1" customWidth="1"/>
    <col min="8741" max="8742" width="9" style="792"/>
    <col min="8743" max="8743" width="8.5" style="792" bestFit="1" customWidth="1"/>
    <col min="8744" max="8744" width="33.625" style="792" bestFit="1" customWidth="1"/>
    <col min="8745" max="8745" width="7.625" style="792" bestFit="1" customWidth="1"/>
    <col min="8746" max="8746" width="35.5" style="792" bestFit="1" customWidth="1"/>
    <col min="8747" max="8747" width="12.25" style="792" bestFit="1" customWidth="1"/>
    <col min="8748" max="8748" width="25.75" style="792" bestFit="1" customWidth="1"/>
    <col min="8749" max="8960" width="9" style="792"/>
    <col min="8961" max="8989" width="3" style="792" customWidth="1"/>
    <col min="8990" max="8990" width="4.625" style="792" customWidth="1"/>
    <col min="8991" max="8993" width="9" style="792"/>
    <col min="8994" max="8994" width="12.25" style="792" bestFit="1" customWidth="1"/>
    <col min="8995" max="8995" width="6.75" style="792" bestFit="1" customWidth="1"/>
    <col min="8996" max="8996" width="10.25" style="792" bestFit="1" customWidth="1"/>
    <col min="8997" max="8998" width="9" style="792"/>
    <col min="8999" max="8999" width="8.5" style="792" bestFit="1" customWidth="1"/>
    <col min="9000" max="9000" width="33.625" style="792" bestFit="1" customWidth="1"/>
    <col min="9001" max="9001" width="7.625" style="792" bestFit="1" customWidth="1"/>
    <col min="9002" max="9002" width="35.5" style="792" bestFit="1" customWidth="1"/>
    <col min="9003" max="9003" width="12.25" style="792" bestFit="1" customWidth="1"/>
    <col min="9004" max="9004" width="25.75" style="792" bestFit="1" customWidth="1"/>
    <col min="9005" max="9216" width="9" style="792"/>
    <col min="9217" max="9245" width="3" style="792" customWidth="1"/>
    <col min="9246" max="9246" width="4.625" style="792" customWidth="1"/>
    <col min="9247" max="9249" width="9" style="792"/>
    <col min="9250" max="9250" width="12.25" style="792" bestFit="1" customWidth="1"/>
    <col min="9251" max="9251" width="6.75" style="792" bestFit="1" customWidth="1"/>
    <col min="9252" max="9252" width="10.25" style="792" bestFit="1" customWidth="1"/>
    <col min="9253" max="9254" width="9" style="792"/>
    <col min="9255" max="9255" width="8.5" style="792" bestFit="1" customWidth="1"/>
    <col min="9256" max="9256" width="33.625" style="792" bestFit="1" customWidth="1"/>
    <col min="9257" max="9257" width="7.625" style="792" bestFit="1" customWidth="1"/>
    <col min="9258" max="9258" width="35.5" style="792" bestFit="1" customWidth="1"/>
    <col min="9259" max="9259" width="12.25" style="792" bestFit="1" customWidth="1"/>
    <col min="9260" max="9260" width="25.75" style="792" bestFit="1" customWidth="1"/>
    <col min="9261" max="9472" width="9" style="792"/>
    <col min="9473" max="9501" width="3" style="792" customWidth="1"/>
    <col min="9502" max="9502" width="4.625" style="792" customWidth="1"/>
    <col min="9503" max="9505" width="9" style="792"/>
    <col min="9506" max="9506" width="12.25" style="792" bestFit="1" customWidth="1"/>
    <col min="9507" max="9507" width="6.75" style="792" bestFit="1" customWidth="1"/>
    <col min="9508" max="9508" width="10.25" style="792" bestFit="1" customWidth="1"/>
    <col min="9509" max="9510" width="9" style="792"/>
    <col min="9511" max="9511" width="8.5" style="792" bestFit="1" customWidth="1"/>
    <col min="9512" max="9512" width="33.625" style="792" bestFit="1" customWidth="1"/>
    <col min="9513" max="9513" width="7.625" style="792" bestFit="1" customWidth="1"/>
    <col min="9514" max="9514" width="35.5" style="792" bestFit="1" customWidth="1"/>
    <col min="9515" max="9515" width="12.25" style="792" bestFit="1" customWidth="1"/>
    <col min="9516" max="9516" width="25.75" style="792" bestFit="1" customWidth="1"/>
    <col min="9517" max="9728" width="9" style="792"/>
    <col min="9729" max="9757" width="3" style="792" customWidth="1"/>
    <col min="9758" max="9758" width="4.625" style="792" customWidth="1"/>
    <col min="9759" max="9761" width="9" style="792"/>
    <col min="9762" max="9762" width="12.25" style="792" bestFit="1" customWidth="1"/>
    <col min="9763" max="9763" width="6.75" style="792" bestFit="1" customWidth="1"/>
    <col min="9764" max="9764" width="10.25" style="792" bestFit="1" customWidth="1"/>
    <col min="9765" max="9766" width="9" style="792"/>
    <col min="9767" max="9767" width="8.5" style="792" bestFit="1" customWidth="1"/>
    <col min="9768" max="9768" width="33.625" style="792" bestFit="1" customWidth="1"/>
    <col min="9769" max="9769" width="7.625" style="792" bestFit="1" customWidth="1"/>
    <col min="9770" max="9770" width="35.5" style="792" bestFit="1" customWidth="1"/>
    <col min="9771" max="9771" width="12.25" style="792" bestFit="1" customWidth="1"/>
    <col min="9772" max="9772" width="25.75" style="792" bestFit="1" customWidth="1"/>
    <col min="9773" max="9984" width="9" style="792"/>
    <col min="9985" max="10013" width="3" style="792" customWidth="1"/>
    <col min="10014" max="10014" width="4.625" style="792" customWidth="1"/>
    <col min="10015" max="10017" width="9" style="792"/>
    <col min="10018" max="10018" width="12.25" style="792" bestFit="1" customWidth="1"/>
    <col min="10019" max="10019" width="6.75" style="792" bestFit="1" customWidth="1"/>
    <col min="10020" max="10020" width="10.25" style="792" bestFit="1" customWidth="1"/>
    <col min="10021" max="10022" width="9" style="792"/>
    <col min="10023" max="10023" width="8.5" style="792" bestFit="1" customWidth="1"/>
    <col min="10024" max="10024" width="33.625" style="792" bestFit="1" customWidth="1"/>
    <col min="10025" max="10025" width="7.625" style="792" bestFit="1" customWidth="1"/>
    <col min="10026" max="10026" width="35.5" style="792" bestFit="1" customWidth="1"/>
    <col min="10027" max="10027" width="12.25" style="792" bestFit="1" customWidth="1"/>
    <col min="10028" max="10028" width="25.75" style="792" bestFit="1" customWidth="1"/>
    <col min="10029" max="10240" width="9" style="792"/>
    <col min="10241" max="10269" width="3" style="792" customWidth="1"/>
    <col min="10270" max="10270" width="4.625" style="792" customWidth="1"/>
    <col min="10271" max="10273" width="9" style="792"/>
    <col min="10274" max="10274" width="12.25" style="792" bestFit="1" customWidth="1"/>
    <col min="10275" max="10275" width="6.75" style="792" bestFit="1" customWidth="1"/>
    <col min="10276" max="10276" width="10.25" style="792" bestFit="1" customWidth="1"/>
    <col min="10277" max="10278" width="9" style="792"/>
    <col min="10279" max="10279" width="8.5" style="792" bestFit="1" customWidth="1"/>
    <col min="10280" max="10280" width="33.625" style="792" bestFit="1" customWidth="1"/>
    <col min="10281" max="10281" width="7.625" style="792" bestFit="1" customWidth="1"/>
    <col min="10282" max="10282" width="35.5" style="792" bestFit="1" customWidth="1"/>
    <col min="10283" max="10283" width="12.25" style="792" bestFit="1" customWidth="1"/>
    <col min="10284" max="10284" width="25.75" style="792" bestFit="1" customWidth="1"/>
    <col min="10285" max="10496" width="9" style="792"/>
    <col min="10497" max="10525" width="3" style="792" customWidth="1"/>
    <col min="10526" max="10526" width="4.625" style="792" customWidth="1"/>
    <col min="10527" max="10529" width="9" style="792"/>
    <col min="10530" max="10530" width="12.25" style="792" bestFit="1" customWidth="1"/>
    <col min="10531" max="10531" width="6.75" style="792" bestFit="1" customWidth="1"/>
    <col min="10532" max="10532" width="10.25" style="792" bestFit="1" customWidth="1"/>
    <col min="10533" max="10534" width="9" style="792"/>
    <col min="10535" max="10535" width="8.5" style="792" bestFit="1" customWidth="1"/>
    <col min="10536" max="10536" width="33.625" style="792" bestFit="1" customWidth="1"/>
    <col min="10537" max="10537" width="7.625" style="792" bestFit="1" customWidth="1"/>
    <col min="10538" max="10538" width="35.5" style="792" bestFit="1" customWidth="1"/>
    <col min="10539" max="10539" width="12.25" style="792" bestFit="1" customWidth="1"/>
    <col min="10540" max="10540" width="25.75" style="792" bestFit="1" customWidth="1"/>
    <col min="10541" max="10752" width="9" style="792"/>
    <col min="10753" max="10781" width="3" style="792" customWidth="1"/>
    <col min="10782" max="10782" width="4.625" style="792" customWidth="1"/>
    <col min="10783" max="10785" width="9" style="792"/>
    <col min="10786" max="10786" width="12.25" style="792" bestFit="1" customWidth="1"/>
    <col min="10787" max="10787" width="6.75" style="792" bestFit="1" customWidth="1"/>
    <col min="10788" max="10788" width="10.25" style="792" bestFit="1" customWidth="1"/>
    <col min="10789" max="10790" width="9" style="792"/>
    <col min="10791" max="10791" width="8.5" style="792" bestFit="1" customWidth="1"/>
    <col min="10792" max="10792" width="33.625" style="792" bestFit="1" customWidth="1"/>
    <col min="10793" max="10793" width="7.625" style="792" bestFit="1" customWidth="1"/>
    <col min="10794" max="10794" width="35.5" style="792" bestFit="1" customWidth="1"/>
    <col min="10795" max="10795" width="12.25" style="792" bestFit="1" customWidth="1"/>
    <col min="10796" max="10796" width="25.75" style="792" bestFit="1" customWidth="1"/>
    <col min="10797" max="11008" width="9" style="792"/>
    <col min="11009" max="11037" width="3" style="792" customWidth="1"/>
    <col min="11038" max="11038" width="4.625" style="792" customWidth="1"/>
    <col min="11039" max="11041" width="9" style="792"/>
    <col min="11042" max="11042" width="12.25" style="792" bestFit="1" customWidth="1"/>
    <col min="11043" max="11043" width="6.75" style="792" bestFit="1" customWidth="1"/>
    <col min="11044" max="11044" width="10.25" style="792" bestFit="1" customWidth="1"/>
    <col min="11045" max="11046" width="9" style="792"/>
    <col min="11047" max="11047" width="8.5" style="792" bestFit="1" customWidth="1"/>
    <col min="11048" max="11048" width="33.625" style="792" bestFit="1" customWidth="1"/>
    <col min="11049" max="11049" width="7.625" style="792" bestFit="1" customWidth="1"/>
    <col min="11050" max="11050" width="35.5" style="792" bestFit="1" customWidth="1"/>
    <col min="11051" max="11051" width="12.25" style="792" bestFit="1" customWidth="1"/>
    <col min="11052" max="11052" width="25.75" style="792" bestFit="1" customWidth="1"/>
    <col min="11053" max="11264" width="9" style="792"/>
    <col min="11265" max="11293" width="3" style="792" customWidth="1"/>
    <col min="11294" max="11294" width="4.625" style="792" customWidth="1"/>
    <col min="11295" max="11297" width="9" style="792"/>
    <col min="11298" max="11298" width="12.25" style="792" bestFit="1" customWidth="1"/>
    <col min="11299" max="11299" width="6.75" style="792" bestFit="1" customWidth="1"/>
    <col min="11300" max="11300" width="10.25" style="792" bestFit="1" customWidth="1"/>
    <col min="11301" max="11302" width="9" style="792"/>
    <col min="11303" max="11303" width="8.5" style="792" bestFit="1" customWidth="1"/>
    <col min="11304" max="11304" width="33.625" style="792" bestFit="1" customWidth="1"/>
    <col min="11305" max="11305" width="7.625" style="792" bestFit="1" customWidth="1"/>
    <col min="11306" max="11306" width="35.5" style="792" bestFit="1" customWidth="1"/>
    <col min="11307" max="11307" width="12.25" style="792" bestFit="1" customWidth="1"/>
    <col min="11308" max="11308" width="25.75" style="792" bestFit="1" customWidth="1"/>
    <col min="11309" max="11520" width="9" style="792"/>
    <col min="11521" max="11549" width="3" style="792" customWidth="1"/>
    <col min="11550" max="11550" width="4.625" style="792" customWidth="1"/>
    <col min="11551" max="11553" width="9" style="792"/>
    <col min="11554" max="11554" width="12.25" style="792" bestFit="1" customWidth="1"/>
    <col min="11555" max="11555" width="6.75" style="792" bestFit="1" customWidth="1"/>
    <col min="11556" max="11556" width="10.25" style="792" bestFit="1" customWidth="1"/>
    <col min="11557" max="11558" width="9" style="792"/>
    <col min="11559" max="11559" width="8.5" style="792" bestFit="1" customWidth="1"/>
    <col min="11560" max="11560" width="33.625" style="792" bestFit="1" customWidth="1"/>
    <col min="11561" max="11561" width="7.625" style="792" bestFit="1" customWidth="1"/>
    <col min="11562" max="11562" width="35.5" style="792" bestFit="1" customWidth="1"/>
    <col min="11563" max="11563" width="12.25" style="792" bestFit="1" customWidth="1"/>
    <col min="11564" max="11564" width="25.75" style="792" bestFit="1" customWidth="1"/>
    <col min="11565" max="11776" width="9" style="792"/>
    <col min="11777" max="11805" width="3" style="792" customWidth="1"/>
    <col min="11806" max="11806" width="4.625" style="792" customWidth="1"/>
    <col min="11807" max="11809" width="9" style="792"/>
    <col min="11810" max="11810" width="12.25" style="792" bestFit="1" customWidth="1"/>
    <col min="11811" max="11811" width="6.75" style="792" bestFit="1" customWidth="1"/>
    <col min="11812" max="11812" width="10.25" style="792" bestFit="1" customWidth="1"/>
    <col min="11813" max="11814" width="9" style="792"/>
    <col min="11815" max="11815" width="8.5" style="792" bestFit="1" customWidth="1"/>
    <col min="11816" max="11816" width="33.625" style="792" bestFit="1" customWidth="1"/>
    <col min="11817" max="11817" width="7.625" style="792" bestFit="1" customWidth="1"/>
    <col min="11818" max="11818" width="35.5" style="792" bestFit="1" customWidth="1"/>
    <col min="11819" max="11819" width="12.25" style="792" bestFit="1" customWidth="1"/>
    <col min="11820" max="11820" width="25.75" style="792" bestFit="1" customWidth="1"/>
    <col min="11821" max="12032" width="9" style="792"/>
    <col min="12033" max="12061" width="3" style="792" customWidth="1"/>
    <col min="12062" max="12062" width="4.625" style="792" customWidth="1"/>
    <col min="12063" max="12065" width="9" style="792"/>
    <col min="12066" max="12066" width="12.25" style="792" bestFit="1" customWidth="1"/>
    <col min="12067" max="12067" width="6.75" style="792" bestFit="1" customWidth="1"/>
    <col min="12068" max="12068" width="10.25" style="792" bestFit="1" customWidth="1"/>
    <col min="12069" max="12070" width="9" style="792"/>
    <col min="12071" max="12071" width="8.5" style="792" bestFit="1" customWidth="1"/>
    <col min="12072" max="12072" width="33.625" style="792" bestFit="1" customWidth="1"/>
    <col min="12073" max="12073" width="7.625" style="792" bestFit="1" customWidth="1"/>
    <col min="12074" max="12074" width="35.5" style="792" bestFit="1" customWidth="1"/>
    <col min="12075" max="12075" width="12.25" style="792" bestFit="1" customWidth="1"/>
    <col min="12076" max="12076" width="25.75" style="792" bestFit="1" customWidth="1"/>
    <col min="12077" max="12288" width="9" style="792"/>
    <col min="12289" max="12317" width="3" style="792" customWidth="1"/>
    <col min="12318" max="12318" width="4.625" style="792" customWidth="1"/>
    <col min="12319" max="12321" width="9" style="792"/>
    <col min="12322" max="12322" width="12.25" style="792" bestFit="1" customWidth="1"/>
    <col min="12323" max="12323" width="6.75" style="792" bestFit="1" customWidth="1"/>
    <col min="12324" max="12324" width="10.25" style="792" bestFit="1" customWidth="1"/>
    <col min="12325" max="12326" width="9" style="792"/>
    <col min="12327" max="12327" width="8.5" style="792" bestFit="1" customWidth="1"/>
    <col min="12328" max="12328" width="33.625" style="792" bestFit="1" customWidth="1"/>
    <col min="12329" max="12329" width="7.625" style="792" bestFit="1" customWidth="1"/>
    <col min="12330" max="12330" width="35.5" style="792" bestFit="1" customWidth="1"/>
    <col min="12331" max="12331" width="12.25" style="792" bestFit="1" customWidth="1"/>
    <col min="12332" max="12332" width="25.75" style="792" bestFit="1" customWidth="1"/>
    <col min="12333" max="12544" width="9" style="792"/>
    <col min="12545" max="12573" width="3" style="792" customWidth="1"/>
    <col min="12574" max="12574" width="4.625" style="792" customWidth="1"/>
    <col min="12575" max="12577" width="9" style="792"/>
    <col min="12578" max="12578" width="12.25" style="792" bestFit="1" customWidth="1"/>
    <col min="12579" max="12579" width="6.75" style="792" bestFit="1" customWidth="1"/>
    <col min="12580" max="12580" width="10.25" style="792" bestFit="1" customWidth="1"/>
    <col min="12581" max="12582" width="9" style="792"/>
    <col min="12583" max="12583" width="8.5" style="792" bestFit="1" customWidth="1"/>
    <col min="12584" max="12584" width="33.625" style="792" bestFit="1" customWidth="1"/>
    <col min="12585" max="12585" width="7.625" style="792" bestFit="1" customWidth="1"/>
    <col min="12586" max="12586" width="35.5" style="792" bestFit="1" customWidth="1"/>
    <col min="12587" max="12587" width="12.25" style="792" bestFit="1" customWidth="1"/>
    <col min="12588" max="12588" width="25.75" style="792" bestFit="1" customWidth="1"/>
    <col min="12589" max="12800" width="9" style="792"/>
    <col min="12801" max="12829" width="3" style="792" customWidth="1"/>
    <col min="12830" max="12830" width="4.625" style="792" customWidth="1"/>
    <col min="12831" max="12833" width="9" style="792"/>
    <col min="12834" max="12834" width="12.25" style="792" bestFit="1" customWidth="1"/>
    <col min="12835" max="12835" width="6.75" style="792" bestFit="1" customWidth="1"/>
    <col min="12836" max="12836" width="10.25" style="792" bestFit="1" customWidth="1"/>
    <col min="12837" max="12838" width="9" style="792"/>
    <col min="12839" max="12839" width="8.5" style="792" bestFit="1" customWidth="1"/>
    <col min="12840" max="12840" width="33.625" style="792" bestFit="1" customWidth="1"/>
    <col min="12841" max="12841" width="7.625" style="792" bestFit="1" customWidth="1"/>
    <col min="12842" max="12842" width="35.5" style="792" bestFit="1" customWidth="1"/>
    <col min="12843" max="12843" width="12.25" style="792" bestFit="1" customWidth="1"/>
    <col min="12844" max="12844" width="25.75" style="792" bestFit="1" customWidth="1"/>
    <col min="12845" max="13056" width="9" style="792"/>
    <col min="13057" max="13085" width="3" style="792" customWidth="1"/>
    <col min="13086" max="13086" width="4.625" style="792" customWidth="1"/>
    <col min="13087" max="13089" width="9" style="792"/>
    <col min="13090" max="13090" width="12.25" style="792" bestFit="1" customWidth="1"/>
    <col min="13091" max="13091" width="6.75" style="792" bestFit="1" customWidth="1"/>
    <col min="13092" max="13092" width="10.25" style="792" bestFit="1" customWidth="1"/>
    <col min="13093" max="13094" width="9" style="792"/>
    <col min="13095" max="13095" width="8.5" style="792" bestFit="1" customWidth="1"/>
    <col min="13096" max="13096" width="33.625" style="792" bestFit="1" customWidth="1"/>
    <col min="13097" max="13097" width="7.625" style="792" bestFit="1" customWidth="1"/>
    <col min="13098" max="13098" width="35.5" style="792" bestFit="1" customWidth="1"/>
    <col min="13099" max="13099" width="12.25" style="792" bestFit="1" customWidth="1"/>
    <col min="13100" max="13100" width="25.75" style="792" bestFit="1" customWidth="1"/>
    <col min="13101" max="13312" width="9" style="792"/>
    <col min="13313" max="13341" width="3" style="792" customWidth="1"/>
    <col min="13342" max="13342" width="4.625" style="792" customWidth="1"/>
    <col min="13343" max="13345" width="9" style="792"/>
    <col min="13346" max="13346" width="12.25" style="792" bestFit="1" customWidth="1"/>
    <col min="13347" max="13347" width="6.75" style="792" bestFit="1" customWidth="1"/>
    <col min="13348" max="13348" width="10.25" style="792" bestFit="1" customWidth="1"/>
    <col min="13349" max="13350" width="9" style="792"/>
    <col min="13351" max="13351" width="8.5" style="792" bestFit="1" customWidth="1"/>
    <col min="13352" max="13352" width="33.625" style="792" bestFit="1" customWidth="1"/>
    <col min="13353" max="13353" width="7.625" style="792" bestFit="1" customWidth="1"/>
    <col min="13354" max="13354" width="35.5" style="792" bestFit="1" customWidth="1"/>
    <col min="13355" max="13355" width="12.25" style="792" bestFit="1" customWidth="1"/>
    <col min="13356" max="13356" width="25.75" style="792" bestFit="1" customWidth="1"/>
    <col min="13357" max="13568" width="9" style="792"/>
    <col min="13569" max="13597" width="3" style="792" customWidth="1"/>
    <col min="13598" max="13598" width="4.625" style="792" customWidth="1"/>
    <col min="13599" max="13601" width="9" style="792"/>
    <col min="13602" max="13602" width="12.25" style="792" bestFit="1" customWidth="1"/>
    <col min="13603" max="13603" width="6.75" style="792" bestFit="1" customWidth="1"/>
    <col min="13604" max="13604" width="10.25" style="792" bestFit="1" customWidth="1"/>
    <col min="13605" max="13606" width="9" style="792"/>
    <col min="13607" max="13607" width="8.5" style="792" bestFit="1" customWidth="1"/>
    <col min="13608" max="13608" width="33.625" style="792" bestFit="1" customWidth="1"/>
    <col min="13609" max="13609" width="7.625" style="792" bestFit="1" customWidth="1"/>
    <col min="13610" max="13610" width="35.5" style="792" bestFit="1" customWidth="1"/>
    <col min="13611" max="13611" width="12.25" style="792" bestFit="1" customWidth="1"/>
    <col min="13612" max="13612" width="25.75" style="792" bestFit="1" customWidth="1"/>
    <col min="13613" max="13824" width="9" style="792"/>
    <col min="13825" max="13853" width="3" style="792" customWidth="1"/>
    <col min="13854" max="13854" width="4.625" style="792" customWidth="1"/>
    <col min="13855" max="13857" width="9" style="792"/>
    <col min="13858" max="13858" width="12.25" style="792" bestFit="1" customWidth="1"/>
    <col min="13859" max="13859" width="6.75" style="792" bestFit="1" customWidth="1"/>
    <col min="13860" max="13860" width="10.25" style="792" bestFit="1" customWidth="1"/>
    <col min="13861" max="13862" width="9" style="792"/>
    <col min="13863" max="13863" width="8.5" style="792" bestFit="1" customWidth="1"/>
    <col min="13864" max="13864" width="33.625" style="792" bestFit="1" customWidth="1"/>
    <col min="13865" max="13865" width="7.625" style="792" bestFit="1" customWidth="1"/>
    <col min="13866" max="13866" width="35.5" style="792" bestFit="1" customWidth="1"/>
    <col min="13867" max="13867" width="12.25" style="792" bestFit="1" customWidth="1"/>
    <col min="13868" max="13868" width="25.75" style="792" bestFit="1" customWidth="1"/>
    <col min="13869" max="14080" width="9" style="792"/>
    <col min="14081" max="14109" width="3" style="792" customWidth="1"/>
    <col min="14110" max="14110" width="4.625" style="792" customWidth="1"/>
    <col min="14111" max="14113" width="9" style="792"/>
    <col min="14114" max="14114" width="12.25" style="792" bestFit="1" customWidth="1"/>
    <col min="14115" max="14115" width="6.75" style="792" bestFit="1" customWidth="1"/>
    <col min="14116" max="14116" width="10.25" style="792" bestFit="1" customWidth="1"/>
    <col min="14117" max="14118" width="9" style="792"/>
    <col min="14119" max="14119" width="8.5" style="792" bestFit="1" customWidth="1"/>
    <col min="14120" max="14120" width="33.625" style="792" bestFit="1" customWidth="1"/>
    <col min="14121" max="14121" width="7.625" style="792" bestFit="1" customWidth="1"/>
    <col min="14122" max="14122" width="35.5" style="792" bestFit="1" customWidth="1"/>
    <col min="14123" max="14123" width="12.25" style="792" bestFit="1" customWidth="1"/>
    <col min="14124" max="14124" width="25.75" style="792" bestFit="1" customWidth="1"/>
    <col min="14125" max="14336" width="9" style="792"/>
    <col min="14337" max="14365" width="3" style="792" customWidth="1"/>
    <col min="14366" max="14366" width="4.625" style="792" customWidth="1"/>
    <col min="14367" max="14369" width="9" style="792"/>
    <col min="14370" max="14370" width="12.25" style="792" bestFit="1" customWidth="1"/>
    <col min="14371" max="14371" width="6.75" style="792" bestFit="1" customWidth="1"/>
    <col min="14372" max="14372" width="10.25" style="792" bestFit="1" customWidth="1"/>
    <col min="14373" max="14374" width="9" style="792"/>
    <col min="14375" max="14375" width="8.5" style="792" bestFit="1" customWidth="1"/>
    <col min="14376" max="14376" width="33.625" style="792" bestFit="1" customWidth="1"/>
    <col min="14377" max="14377" width="7.625" style="792" bestFit="1" customWidth="1"/>
    <col min="14378" max="14378" width="35.5" style="792" bestFit="1" customWidth="1"/>
    <col min="14379" max="14379" width="12.25" style="792" bestFit="1" customWidth="1"/>
    <col min="14380" max="14380" width="25.75" style="792" bestFit="1" customWidth="1"/>
    <col min="14381" max="14592" width="9" style="792"/>
    <col min="14593" max="14621" width="3" style="792" customWidth="1"/>
    <col min="14622" max="14622" width="4.625" style="792" customWidth="1"/>
    <col min="14623" max="14625" width="9" style="792"/>
    <col min="14626" max="14626" width="12.25" style="792" bestFit="1" customWidth="1"/>
    <col min="14627" max="14627" width="6.75" style="792" bestFit="1" customWidth="1"/>
    <col min="14628" max="14628" width="10.25" style="792" bestFit="1" customWidth="1"/>
    <col min="14629" max="14630" width="9" style="792"/>
    <col min="14631" max="14631" width="8.5" style="792" bestFit="1" customWidth="1"/>
    <col min="14632" max="14632" width="33.625" style="792" bestFit="1" customWidth="1"/>
    <col min="14633" max="14633" width="7.625" style="792" bestFit="1" customWidth="1"/>
    <col min="14634" max="14634" width="35.5" style="792" bestFit="1" customWidth="1"/>
    <col min="14635" max="14635" width="12.25" style="792" bestFit="1" customWidth="1"/>
    <col min="14636" max="14636" width="25.75" style="792" bestFit="1" customWidth="1"/>
    <col min="14637" max="14848" width="9" style="792"/>
    <col min="14849" max="14877" width="3" style="792" customWidth="1"/>
    <col min="14878" max="14878" width="4.625" style="792" customWidth="1"/>
    <col min="14879" max="14881" width="9" style="792"/>
    <col min="14882" max="14882" width="12.25" style="792" bestFit="1" customWidth="1"/>
    <col min="14883" max="14883" width="6.75" style="792" bestFit="1" customWidth="1"/>
    <col min="14884" max="14884" width="10.25" style="792" bestFit="1" customWidth="1"/>
    <col min="14885" max="14886" width="9" style="792"/>
    <col min="14887" max="14887" width="8.5" style="792" bestFit="1" customWidth="1"/>
    <col min="14888" max="14888" width="33.625" style="792" bestFit="1" customWidth="1"/>
    <col min="14889" max="14889" width="7.625" style="792" bestFit="1" customWidth="1"/>
    <col min="14890" max="14890" width="35.5" style="792" bestFit="1" customWidth="1"/>
    <col min="14891" max="14891" width="12.25" style="792" bestFit="1" customWidth="1"/>
    <col min="14892" max="14892" width="25.75" style="792" bestFit="1" customWidth="1"/>
    <col min="14893" max="15104" width="9" style="792"/>
    <col min="15105" max="15133" width="3" style="792" customWidth="1"/>
    <col min="15134" max="15134" width="4.625" style="792" customWidth="1"/>
    <col min="15135" max="15137" width="9" style="792"/>
    <col min="15138" max="15138" width="12.25" style="792" bestFit="1" customWidth="1"/>
    <col min="15139" max="15139" width="6.75" style="792" bestFit="1" customWidth="1"/>
    <col min="15140" max="15140" width="10.25" style="792" bestFit="1" customWidth="1"/>
    <col min="15141" max="15142" width="9" style="792"/>
    <col min="15143" max="15143" width="8.5" style="792" bestFit="1" customWidth="1"/>
    <col min="15144" max="15144" width="33.625" style="792" bestFit="1" customWidth="1"/>
    <col min="15145" max="15145" width="7.625" style="792" bestFit="1" customWidth="1"/>
    <col min="15146" max="15146" width="35.5" style="792" bestFit="1" customWidth="1"/>
    <col min="15147" max="15147" width="12.25" style="792" bestFit="1" customWidth="1"/>
    <col min="15148" max="15148" width="25.75" style="792" bestFit="1" customWidth="1"/>
    <col min="15149" max="15360" width="9" style="792"/>
    <col min="15361" max="15389" width="3" style="792" customWidth="1"/>
    <col min="15390" max="15390" width="4.625" style="792" customWidth="1"/>
    <col min="15391" max="15393" width="9" style="792"/>
    <col min="15394" max="15394" width="12.25" style="792" bestFit="1" customWidth="1"/>
    <col min="15395" max="15395" width="6.75" style="792" bestFit="1" customWidth="1"/>
    <col min="15396" max="15396" width="10.25" style="792" bestFit="1" customWidth="1"/>
    <col min="15397" max="15398" width="9" style="792"/>
    <col min="15399" max="15399" width="8.5" style="792" bestFit="1" customWidth="1"/>
    <col min="15400" max="15400" width="33.625" style="792" bestFit="1" customWidth="1"/>
    <col min="15401" max="15401" width="7.625" style="792" bestFit="1" customWidth="1"/>
    <col min="15402" max="15402" width="35.5" style="792" bestFit="1" customWidth="1"/>
    <col min="15403" max="15403" width="12.25" style="792" bestFit="1" customWidth="1"/>
    <col min="15404" max="15404" width="25.75" style="792" bestFit="1" customWidth="1"/>
    <col min="15405" max="15616" width="9" style="792"/>
    <col min="15617" max="15645" width="3" style="792" customWidth="1"/>
    <col min="15646" max="15646" width="4.625" style="792" customWidth="1"/>
    <col min="15647" max="15649" width="9" style="792"/>
    <col min="15650" max="15650" width="12.25" style="792" bestFit="1" customWidth="1"/>
    <col min="15651" max="15651" width="6.75" style="792" bestFit="1" customWidth="1"/>
    <col min="15652" max="15652" width="10.25" style="792" bestFit="1" customWidth="1"/>
    <col min="15653" max="15654" width="9" style="792"/>
    <col min="15655" max="15655" width="8.5" style="792" bestFit="1" customWidth="1"/>
    <col min="15656" max="15656" width="33.625" style="792" bestFit="1" customWidth="1"/>
    <col min="15657" max="15657" width="7.625" style="792" bestFit="1" customWidth="1"/>
    <col min="15658" max="15658" width="35.5" style="792" bestFit="1" customWidth="1"/>
    <col min="15659" max="15659" width="12.25" style="792" bestFit="1" customWidth="1"/>
    <col min="15660" max="15660" width="25.75" style="792" bestFit="1" customWidth="1"/>
    <col min="15661" max="15872" width="9" style="792"/>
    <col min="15873" max="15901" width="3" style="792" customWidth="1"/>
    <col min="15902" max="15902" width="4.625" style="792" customWidth="1"/>
    <col min="15903" max="15905" width="9" style="792"/>
    <col min="15906" max="15906" width="12.25" style="792" bestFit="1" customWidth="1"/>
    <col min="15907" max="15907" width="6.75" style="792" bestFit="1" customWidth="1"/>
    <col min="15908" max="15908" width="10.25" style="792" bestFit="1" customWidth="1"/>
    <col min="15909" max="15910" width="9" style="792"/>
    <col min="15911" max="15911" width="8.5" style="792" bestFit="1" customWidth="1"/>
    <col min="15912" max="15912" width="33.625" style="792" bestFit="1" customWidth="1"/>
    <col min="15913" max="15913" width="7.625" style="792" bestFit="1" customWidth="1"/>
    <col min="15914" max="15914" width="35.5" style="792" bestFit="1" customWidth="1"/>
    <col min="15915" max="15915" width="12.25" style="792" bestFit="1" customWidth="1"/>
    <col min="15916" max="15916" width="25.75" style="792" bestFit="1" customWidth="1"/>
    <col min="15917" max="16128" width="9" style="792"/>
    <col min="16129" max="16157" width="3" style="792" customWidth="1"/>
    <col min="16158" max="16158" width="4.625" style="792" customWidth="1"/>
    <col min="16159" max="16161" width="9" style="792"/>
    <col min="16162" max="16162" width="12.25" style="792" bestFit="1" customWidth="1"/>
    <col min="16163" max="16163" width="6.75" style="792" bestFit="1" customWidth="1"/>
    <col min="16164" max="16164" width="10.25" style="792" bestFit="1" customWidth="1"/>
    <col min="16165" max="16166" width="9" style="792"/>
    <col min="16167" max="16167" width="8.5" style="792" bestFit="1" customWidth="1"/>
    <col min="16168" max="16168" width="33.625" style="792" bestFit="1" customWidth="1"/>
    <col min="16169" max="16169" width="7.625" style="792" bestFit="1" customWidth="1"/>
    <col min="16170" max="16170" width="35.5" style="792" bestFit="1" customWidth="1"/>
    <col min="16171" max="16171" width="12.25" style="792" bestFit="1" customWidth="1"/>
    <col min="16172" max="16172" width="25.75" style="792" bestFit="1" customWidth="1"/>
    <col min="16173" max="16384" width="9" style="792"/>
  </cols>
  <sheetData>
    <row r="1" spans="1:33" ht="15.75" customHeight="1">
      <c r="A1" s="2049" t="s">
        <v>2475</v>
      </c>
      <c r="B1" s="2049"/>
      <c r="C1" s="2049"/>
      <c r="D1" s="2049"/>
      <c r="E1" s="2050"/>
      <c r="F1" s="2050"/>
      <c r="G1" s="2050"/>
      <c r="H1" s="2050"/>
      <c r="I1" s="2050"/>
      <c r="J1" s="2050"/>
      <c r="K1" s="2050"/>
      <c r="L1" s="2050"/>
      <c r="M1" s="2050"/>
      <c r="N1" s="2050"/>
      <c r="O1" s="2050"/>
      <c r="P1" s="2050"/>
      <c r="Q1" s="2050"/>
      <c r="R1" s="2050"/>
      <c r="S1" s="2050"/>
      <c r="T1" s="2050"/>
      <c r="U1" s="2050"/>
      <c r="V1" s="2050"/>
      <c r="W1" s="2050"/>
      <c r="X1" s="2050"/>
      <c r="Y1" s="2050"/>
      <c r="Z1" s="2050"/>
      <c r="AA1" s="2050"/>
      <c r="AB1" s="2050"/>
      <c r="AC1" s="2050"/>
    </row>
    <row r="2" spans="1:33" ht="15.75" customHeight="1">
      <c r="A2" s="2051" t="s">
        <v>2731</v>
      </c>
      <c r="B2" s="2051"/>
      <c r="C2" s="2051"/>
      <c r="D2" s="2051"/>
      <c r="E2" s="2050"/>
      <c r="F2" s="2050"/>
      <c r="G2" s="2050"/>
      <c r="H2" s="2050"/>
      <c r="I2" s="2050"/>
      <c r="J2" s="2050"/>
      <c r="K2" s="2050"/>
      <c r="L2" s="2050"/>
      <c r="M2" s="2050"/>
      <c r="N2" s="2050"/>
      <c r="O2" s="2050"/>
      <c r="P2" s="2050"/>
      <c r="Q2" s="2050"/>
      <c r="R2" s="2050"/>
      <c r="S2" s="2050"/>
      <c r="T2" s="2050"/>
      <c r="U2" s="2050"/>
      <c r="V2" s="2050"/>
      <c r="W2" s="2050"/>
      <c r="X2" s="2050"/>
      <c r="Y2" s="2050"/>
      <c r="Z2" s="2050"/>
      <c r="AA2" s="2050"/>
      <c r="AB2" s="2050"/>
      <c r="AC2" s="2050"/>
    </row>
    <row r="3" spans="1:33" s="778" customFormat="1" ht="15.75" customHeight="1">
      <c r="A3" s="808" t="s">
        <v>3603</v>
      </c>
      <c r="B3" s="808"/>
      <c r="C3" s="808"/>
      <c r="D3" s="808"/>
      <c r="E3" s="808"/>
      <c r="F3" s="808"/>
      <c r="G3" s="808"/>
      <c r="H3" s="808"/>
      <c r="I3" s="808"/>
      <c r="J3" s="808"/>
      <c r="K3" s="2052"/>
      <c r="L3" s="2052"/>
      <c r="M3" s="2052"/>
      <c r="N3" s="2052"/>
      <c r="O3" s="2052"/>
      <c r="P3" s="2052"/>
      <c r="Q3" s="2052"/>
      <c r="R3" s="2052"/>
      <c r="S3" s="2052"/>
      <c r="T3" s="2052"/>
      <c r="U3" s="2052"/>
      <c r="V3" s="2052"/>
      <c r="W3" s="2052"/>
      <c r="X3" s="2052"/>
      <c r="Y3" s="2052"/>
      <c r="Z3" s="2052"/>
      <c r="AA3" s="2052"/>
      <c r="AB3" s="2052"/>
      <c r="AC3" s="2052"/>
    </row>
    <row r="4" spans="1:33" s="778" customFormat="1" ht="15.75" customHeight="1">
      <c r="A4" s="780" t="s">
        <v>3604</v>
      </c>
      <c r="B4" s="780"/>
      <c r="C4" s="780"/>
      <c r="D4" s="780"/>
      <c r="E4" s="780"/>
      <c r="F4" s="780"/>
      <c r="G4" s="780"/>
      <c r="H4" s="780"/>
      <c r="I4" s="780"/>
      <c r="J4" s="780"/>
      <c r="K4" s="2033">
        <f>第二面!K4</f>
        <v>0</v>
      </c>
      <c r="L4" s="2033"/>
      <c r="M4" s="2033"/>
      <c r="N4" s="2033"/>
      <c r="O4" s="2033"/>
      <c r="P4" s="2033"/>
      <c r="Q4" s="2033"/>
      <c r="R4" s="2033"/>
      <c r="S4" s="2033"/>
      <c r="T4" s="2033"/>
      <c r="U4" s="2033"/>
      <c r="V4" s="2033"/>
      <c r="W4" s="2033"/>
      <c r="X4" s="2033"/>
      <c r="Y4" s="2033"/>
      <c r="Z4" s="2033"/>
      <c r="AA4" s="2033"/>
      <c r="AB4" s="2033"/>
      <c r="AC4" s="2033"/>
      <c r="AD4" s="777"/>
    </row>
    <row r="5" spans="1:33" s="778" customFormat="1" ht="15.75" customHeight="1">
      <c r="A5" s="780" t="s">
        <v>2746</v>
      </c>
      <c r="B5" s="780"/>
      <c r="C5" s="780"/>
      <c r="D5" s="780"/>
      <c r="E5" s="780"/>
      <c r="F5" s="780"/>
      <c r="G5" s="780"/>
      <c r="H5" s="780"/>
      <c r="I5" s="780"/>
      <c r="J5" s="780"/>
      <c r="K5" s="2033">
        <f>第二面!K5</f>
        <v>0</v>
      </c>
      <c r="L5" s="2033"/>
      <c r="M5" s="2033"/>
      <c r="N5" s="2033"/>
      <c r="O5" s="2033"/>
      <c r="P5" s="2033"/>
      <c r="Q5" s="2033"/>
      <c r="R5" s="2033"/>
      <c r="S5" s="2033"/>
      <c r="T5" s="2033"/>
      <c r="U5" s="2033"/>
      <c r="V5" s="2033"/>
      <c r="W5" s="2033"/>
      <c r="X5" s="2033"/>
      <c r="Y5" s="2033"/>
      <c r="Z5" s="2033"/>
      <c r="AA5" s="2033"/>
      <c r="AB5" s="2033"/>
      <c r="AC5" s="2033"/>
      <c r="AD5" s="777"/>
    </row>
    <row r="6" spans="1:33" s="778" customFormat="1" ht="15.75" customHeight="1">
      <c r="A6" s="780" t="s">
        <v>2735</v>
      </c>
      <c r="B6" s="780"/>
      <c r="C6" s="780"/>
      <c r="D6" s="780"/>
      <c r="E6" s="780"/>
      <c r="F6" s="780"/>
      <c r="G6" s="780"/>
      <c r="H6" s="780"/>
      <c r="I6" s="780"/>
      <c r="J6" s="780"/>
      <c r="K6" s="2032">
        <f>第二面!K6</f>
        <v>0</v>
      </c>
      <c r="L6" s="2032"/>
      <c r="M6" s="2032"/>
      <c r="N6" s="809"/>
      <c r="O6" s="809"/>
      <c r="P6" s="809"/>
      <c r="Q6" s="810"/>
      <c r="R6" s="810"/>
      <c r="S6" s="810"/>
      <c r="T6" s="810"/>
      <c r="U6" s="810"/>
      <c r="V6" s="810"/>
      <c r="W6" s="810"/>
      <c r="X6" s="810"/>
      <c r="Y6" s="810"/>
      <c r="Z6" s="810"/>
      <c r="AA6" s="810"/>
      <c r="AB6" s="810"/>
      <c r="AC6" s="810"/>
      <c r="AD6" s="777"/>
    </row>
    <row r="7" spans="1:33" s="778" customFormat="1" ht="15.75" customHeight="1">
      <c r="A7" s="780" t="s">
        <v>2736</v>
      </c>
      <c r="B7" s="780"/>
      <c r="C7" s="780"/>
      <c r="D7" s="780"/>
      <c r="E7" s="780"/>
      <c r="F7" s="780"/>
      <c r="G7" s="780"/>
      <c r="H7" s="780"/>
      <c r="I7" s="780"/>
      <c r="J7" s="780"/>
      <c r="K7" s="2033">
        <f>第二面!K7</f>
        <v>0</v>
      </c>
      <c r="L7" s="2033"/>
      <c r="M7" s="2033"/>
      <c r="N7" s="2033"/>
      <c r="O7" s="2033"/>
      <c r="P7" s="2033"/>
      <c r="Q7" s="2033"/>
      <c r="R7" s="2033"/>
      <c r="S7" s="2033"/>
      <c r="T7" s="2033"/>
      <c r="U7" s="2033"/>
      <c r="V7" s="2033"/>
      <c r="W7" s="2033"/>
      <c r="X7" s="2033"/>
      <c r="Y7" s="2033"/>
      <c r="Z7" s="2033"/>
      <c r="AA7" s="2033"/>
      <c r="AB7" s="2033"/>
      <c r="AC7" s="2033"/>
      <c r="AD7" s="777"/>
    </row>
    <row r="8" spans="1:33" s="778" customFormat="1" ht="15.75" customHeight="1">
      <c r="A8" s="780" t="s">
        <v>2737</v>
      </c>
      <c r="B8" s="780"/>
      <c r="C8" s="780"/>
      <c r="D8" s="780"/>
      <c r="E8" s="780"/>
      <c r="F8" s="780"/>
      <c r="G8" s="780"/>
      <c r="H8" s="780"/>
      <c r="I8" s="780"/>
      <c r="J8" s="780"/>
      <c r="K8" s="2014" t="str">
        <f>IF(第二面!K8&lt;&gt;"",第二面!K8,"")</f>
        <v/>
      </c>
      <c r="L8" s="2014"/>
      <c r="M8" s="2014"/>
      <c r="N8" s="2014"/>
      <c r="O8" s="2014"/>
      <c r="P8" s="2014"/>
      <c r="Q8" s="2014"/>
      <c r="R8" s="2014"/>
      <c r="S8" s="2014"/>
      <c r="T8" s="2014"/>
      <c r="U8" s="2014"/>
      <c r="V8" s="2014"/>
      <c r="W8" s="2014"/>
      <c r="X8" s="2014"/>
      <c r="Y8" s="2014"/>
      <c r="Z8" s="2014"/>
      <c r="AA8" s="2014"/>
      <c r="AB8" s="2014"/>
      <c r="AC8" s="2014"/>
      <c r="AD8" s="777"/>
    </row>
    <row r="9" spans="1:33" s="778" customFormat="1" ht="9" customHeight="1">
      <c r="A9" s="780"/>
      <c r="B9" s="780"/>
      <c r="C9" s="780"/>
      <c r="D9" s="780"/>
      <c r="E9" s="780"/>
      <c r="F9" s="780"/>
      <c r="G9" s="780"/>
      <c r="H9" s="780"/>
      <c r="I9" s="780"/>
      <c r="J9" s="780"/>
      <c r="K9" s="811"/>
      <c r="L9" s="811"/>
      <c r="M9" s="811"/>
      <c r="N9" s="811"/>
      <c r="O9" s="812"/>
      <c r="P9" s="812"/>
      <c r="Q9" s="812"/>
      <c r="R9" s="812"/>
      <c r="S9" s="812"/>
      <c r="T9" s="806"/>
      <c r="U9" s="806"/>
      <c r="V9" s="806"/>
      <c r="W9" s="806"/>
      <c r="X9" s="806"/>
      <c r="Y9" s="806"/>
      <c r="Z9" s="806"/>
      <c r="AA9" s="806"/>
      <c r="AB9" s="806"/>
      <c r="AC9" s="806"/>
      <c r="AD9" s="777"/>
    </row>
    <row r="10" spans="1:33" s="778" customFormat="1" ht="15.75" customHeight="1" thickBot="1">
      <c r="A10" s="813" t="s">
        <v>2738</v>
      </c>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777"/>
    </row>
    <row r="11" spans="1:33" s="778" customFormat="1" ht="15.75" customHeight="1" thickBot="1">
      <c r="A11" s="810" t="s">
        <v>2739</v>
      </c>
      <c r="B11" s="810"/>
      <c r="C11" s="810"/>
      <c r="D11" s="810"/>
      <c r="E11" s="810"/>
      <c r="F11" s="814"/>
      <c r="G11" s="814"/>
      <c r="H11" s="814"/>
      <c r="I11" s="814"/>
      <c r="J11" s="814"/>
      <c r="K11" s="814" t="s">
        <v>2565</v>
      </c>
      <c r="L11" s="2045" t="str">
        <f>IF(AE11&lt;&gt;"",IFERROR(VLOOKUP(AE11,AF167:AR177,2,FALSE),""),第二面!L11)</f>
        <v/>
      </c>
      <c r="M11" s="2045"/>
      <c r="N11" s="2045"/>
      <c r="O11" s="2037" t="s">
        <v>2566</v>
      </c>
      <c r="P11" s="2037"/>
      <c r="Q11" s="2037"/>
      <c r="R11" s="2045" t="str">
        <f>IF(AE11&lt;&gt;"",IFERROR(VLOOKUP(AE11,AF167:AR177,3,FALSE),""),第二面!R11)</f>
        <v/>
      </c>
      <c r="S11" s="2045"/>
      <c r="T11" s="2045"/>
      <c r="U11" s="2037" t="s">
        <v>2567</v>
      </c>
      <c r="V11" s="2037"/>
      <c r="W11" s="2037"/>
      <c r="X11" s="2046" t="str">
        <f>IF(AE11&lt;&gt;"",IFERROR(VLOOKUP(AE11,AF167:AR177,4,FALSE),""),第二面!X11)</f>
        <v/>
      </c>
      <c r="Y11" s="2046"/>
      <c r="Z11" s="2046"/>
      <c r="AA11" s="2046"/>
      <c r="AB11" s="2046"/>
      <c r="AC11" s="810" t="s">
        <v>17</v>
      </c>
      <c r="AD11" s="777" t="s">
        <v>2519</v>
      </c>
      <c r="AE11" s="815"/>
      <c r="AG11" s="778" t="str">
        <f>IFERROR(VLOOKUP(AE11,AF197:AR206,2,FALSE),"")</f>
        <v/>
      </c>
    </row>
    <row r="12" spans="1:33" s="778" customFormat="1" ht="15.75" customHeight="1">
      <c r="A12" s="810" t="s">
        <v>2734</v>
      </c>
      <c r="B12" s="810"/>
      <c r="C12" s="810"/>
      <c r="D12" s="810"/>
      <c r="E12" s="810"/>
      <c r="F12" s="816"/>
      <c r="G12" s="816"/>
      <c r="H12" s="816"/>
      <c r="I12" s="816"/>
      <c r="J12" s="816"/>
      <c r="K12" s="2047" t="str">
        <f>IF(AE11&lt;&gt;"",IFERROR(VLOOKUP(AE11,AF167:AR177,5,FALSE),""),第二面!K12)</f>
        <v/>
      </c>
      <c r="L12" s="2047"/>
      <c r="M12" s="2047"/>
      <c r="N12" s="2047"/>
      <c r="O12" s="2047"/>
      <c r="P12" s="2047"/>
      <c r="Q12" s="2047"/>
      <c r="R12" s="2047"/>
      <c r="S12" s="2047"/>
      <c r="T12" s="2047"/>
      <c r="U12" s="2047"/>
      <c r="V12" s="2047"/>
      <c r="W12" s="2047"/>
      <c r="X12" s="2047"/>
      <c r="Y12" s="2047"/>
      <c r="Z12" s="2047"/>
      <c r="AA12" s="2047"/>
      <c r="AB12" s="2047"/>
      <c r="AC12" s="2047"/>
      <c r="AD12" s="777"/>
    </row>
    <row r="13" spans="1:33" s="778" customFormat="1" ht="15.75" customHeight="1">
      <c r="A13" s="810" t="s">
        <v>2740</v>
      </c>
      <c r="B13" s="810"/>
      <c r="C13" s="810"/>
      <c r="D13" s="810"/>
      <c r="E13" s="810"/>
      <c r="F13" s="810"/>
      <c r="G13" s="810"/>
      <c r="H13" s="810"/>
      <c r="I13" s="810"/>
      <c r="J13" s="810"/>
      <c r="K13" s="814" t="s">
        <v>2565</v>
      </c>
      <c r="L13" s="2045" t="str">
        <f>IF(AE11&lt;&gt;"",IFERROR(VLOOKUP(AE11,AF167:AR177,6,FALSE),""),第二面!L13)</f>
        <v/>
      </c>
      <c r="M13" s="2045"/>
      <c r="N13" s="2037" t="s">
        <v>2570</v>
      </c>
      <c r="O13" s="2037"/>
      <c r="P13" s="2037"/>
      <c r="Q13" s="2037"/>
      <c r="R13" s="2037"/>
      <c r="S13" s="2046" t="str">
        <f>IF(AE11&lt;&gt;"",IFERROR(VLOOKUP(AE11,AF167:AR177,7,FALSE),""),第二面!S13)</f>
        <v/>
      </c>
      <c r="T13" s="2046"/>
      <c r="U13" s="2037" t="s">
        <v>2571</v>
      </c>
      <c r="V13" s="2037"/>
      <c r="W13" s="2037"/>
      <c r="X13" s="2037"/>
      <c r="Y13" s="2046" t="str">
        <f>IF(AE11&lt;&gt;"",IFERROR(VLOOKUP(AE11,AF167:AR177,8,FALSE),""),第二面!Y13)</f>
        <v/>
      </c>
      <c r="Z13" s="2046"/>
      <c r="AA13" s="2046"/>
      <c r="AB13" s="2046"/>
      <c r="AC13" s="810" t="s">
        <v>17</v>
      </c>
      <c r="AD13" s="777"/>
    </row>
    <row r="14" spans="1:33" s="778" customFormat="1" ht="15.75" customHeight="1">
      <c r="A14" s="810"/>
      <c r="B14" s="810"/>
      <c r="C14" s="810"/>
      <c r="D14" s="810"/>
      <c r="E14" s="810"/>
      <c r="F14" s="810"/>
      <c r="G14" s="810"/>
      <c r="H14" s="810"/>
      <c r="I14" s="810"/>
      <c r="J14" s="810"/>
      <c r="K14" s="2047" t="str">
        <f>IF(AE11&lt;&gt;"",IFERROR(VLOOKUP(AE11,AF167:AR177,9,FALSE),""),第二面!K14)</f>
        <v/>
      </c>
      <c r="L14" s="2047"/>
      <c r="M14" s="2047"/>
      <c r="N14" s="2047"/>
      <c r="O14" s="2047"/>
      <c r="P14" s="2047"/>
      <c r="Q14" s="2047"/>
      <c r="R14" s="2047"/>
      <c r="S14" s="2047"/>
      <c r="T14" s="2047"/>
      <c r="U14" s="2047"/>
      <c r="V14" s="2047"/>
      <c r="W14" s="2047"/>
      <c r="X14" s="2047"/>
      <c r="Y14" s="2047"/>
      <c r="Z14" s="2047"/>
      <c r="AA14" s="2047"/>
      <c r="AB14" s="2047"/>
      <c r="AC14" s="2047"/>
      <c r="AD14" s="777"/>
    </row>
    <row r="15" spans="1:33" s="778" customFormat="1" ht="15.75" customHeight="1">
      <c r="A15" s="810" t="s">
        <v>2741</v>
      </c>
      <c r="B15" s="810"/>
      <c r="C15" s="810"/>
      <c r="D15" s="810"/>
      <c r="E15" s="810"/>
      <c r="F15" s="810"/>
      <c r="G15" s="810"/>
      <c r="H15" s="810"/>
      <c r="I15" s="810"/>
      <c r="J15" s="810"/>
      <c r="K15" s="2032" t="str">
        <f>IF(AE11&lt;&gt;"",IFERROR(VLOOKUP(AE11,AF167:AR177,10,FALSE),""),第二面!K15)</f>
        <v/>
      </c>
      <c r="L15" s="2032"/>
      <c r="M15" s="2032"/>
      <c r="N15" s="809"/>
      <c r="O15" s="809"/>
      <c r="P15" s="809"/>
      <c r="Q15" s="810"/>
      <c r="R15" s="810"/>
      <c r="S15" s="810"/>
      <c r="T15" s="810"/>
      <c r="U15" s="810"/>
      <c r="V15" s="810"/>
      <c r="W15" s="810"/>
      <c r="X15" s="810"/>
      <c r="Y15" s="810"/>
      <c r="Z15" s="810"/>
      <c r="AA15" s="810"/>
      <c r="AB15" s="810"/>
      <c r="AC15" s="810"/>
      <c r="AD15" s="777"/>
    </row>
    <row r="16" spans="1:33" s="778" customFormat="1" ht="15.75" customHeight="1">
      <c r="A16" s="810" t="s">
        <v>2742</v>
      </c>
      <c r="B16" s="810"/>
      <c r="C16" s="810"/>
      <c r="D16" s="810"/>
      <c r="E16" s="810"/>
      <c r="F16" s="810"/>
      <c r="G16" s="810"/>
      <c r="H16" s="810"/>
      <c r="I16" s="810"/>
      <c r="J16" s="810"/>
      <c r="K16" s="2033" t="str">
        <f>IF(AE11&lt;&gt;"",IFERROR(VLOOKUP(AE11,AF167:AR177,11,FALSE),""),第二面!K16)</f>
        <v/>
      </c>
      <c r="L16" s="2033"/>
      <c r="M16" s="2033"/>
      <c r="N16" s="2033"/>
      <c r="O16" s="2033"/>
      <c r="P16" s="2033"/>
      <c r="Q16" s="2033"/>
      <c r="R16" s="2033"/>
      <c r="S16" s="2033"/>
      <c r="T16" s="2033"/>
      <c r="U16" s="2033"/>
      <c r="V16" s="2033"/>
      <c r="W16" s="2033"/>
      <c r="X16" s="2033"/>
      <c r="Y16" s="2033"/>
      <c r="Z16" s="2033"/>
      <c r="AA16" s="2033"/>
      <c r="AB16" s="2033"/>
      <c r="AC16" s="2033"/>
      <c r="AD16" s="777"/>
    </row>
    <row r="17" spans="1:31" s="778" customFormat="1" ht="15.75" customHeight="1">
      <c r="A17" s="810" t="s">
        <v>2743</v>
      </c>
      <c r="B17" s="810"/>
      <c r="C17" s="810"/>
      <c r="D17" s="810"/>
      <c r="E17" s="810"/>
      <c r="F17" s="810"/>
      <c r="G17" s="810"/>
      <c r="H17" s="810"/>
      <c r="I17" s="810"/>
      <c r="J17" s="810"/>
      <c r="K17" s="2014" t="str">
        <f>IF(AE11&lt;&gt;"",IFERROR(VLOOKUP(AE11,AF167:AR177,12,FALSE),""),第二面!K17)</f>
        <v/>
      </c>
      <c r="L17" s="2014"/>
      <c r="M17" s="2014"/>
      <c r="N17" s="2014"/>
      <c r="O17" s="2014"/>
      <c r="P17" s="2014"/>
      <c r="Q17" s="2014"/>
      <c r="R17" s="2014"/>
      <c r="S17" s="2014"/>
      <c r="T17" s="2014"/>
      <c r="U17" s="2014"/>
      <c r="V17" s="2014"/>
      <c r="W17" s="2014"/>
      <c r="X17" s="2014"/>
      <c r="Y17" s="2014"/>
      <c r="Z17" s="2014"/>
      <c r="AA17" s="2014"/>
      <c r="AB17" s="2014"/>
      <c r="AC17" s="2014"/>
      <c r="AD17" s="777"/>
    </row>
    <row r="18" spans="1:31" s="778" customFormat="1" ht="9" customHeight="1">
      <c r="A18" s="810"/>
      <c r="B18" s="810"/>
      <c r="C18" s="810"/>
      <c r="D18" s="810"/>
      <c r="E18" s="810"/>
      <c r="F18" s="810"/>
      <c r="G18" s="810"/>
      <c r="H18" s="810"/>
      <c r="I18" s="810"/>
      <c r="J18" s="810"/>
      <c r="K18" s="817"/>
      <c r="L18" s="817"/>
      <c r="M18" s="817"/>
      <c r="N18" s="817"/>
      <c r="O18" s="818"/>
      <c r="P18" s="818"/>
      <c r="Q18" s="818"/>
      <c r="R18" s="818"/>
      <c r="S18" s="818"/>
      <c r="T18" s="810"/>
      <c r="U18" s="810"/>
      <c r="V18" s="810"/>
      <c r="W18" s="810"/>
      <c r="X18" s="810"/>
      <c r="Y18" s="810"/>
      <c r="Z18" s="810"/>
      <c r="AA18" s="810"/>
      <c r="AB18" s="810"/>
      <c r="AC18" s="810"/>
      <c r="AD18" s="777"/>
    </row>
    <row r="19" spans="1:31" s="778" customFormat="1" ht="15.75" customHeight="1">
      <c r="A19" s="813" t="s">
        <v>2744</v>
      </c>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777"/>
    </row>
    <row r="20" spans="1:31" s="778" customFormat="1" ht="15.75" customHeight="1" thickBot="1">
      <c r="A20" s="810" t="s">
        <v>2745</v>
      </c>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777"/>
    </row>
    <row r="21" spans="1:31" s="778" customFormat="1" ht="15.75" customHeight="1" thickBot="1">
      <c r="A21" s="810" t="s">
        <v>2739</v>
      </c>
      <c r="B21" s="810"/>
      <c r="C21" s="810"/>
      <c r="D21" s="810"/>
      <c r="E21" s="810"/>
      <c r="F21" s="814"/>
      <c r="G21" s="814"/>
      <c r="H21" s="814"/>
      <c r="I21" s="814"/>
      <c r="J21" s="814"/>
      <c r="K21" s="814" t="s">
        <v>2565</v>
      </c>
      <c r="L21" s="2045" t="str">
        <f>IF(AE21&lt;&gt;"",IFERROR(VLOOKUP(AE21,AF167:AR177,2,FALSE),""),第二面!L21)</f>
        <v/>
      </c>
      <c r="M21" s="2045"/>
      <c r="N21" s="2045"/>
      <c r="O21" s="2037" t="s">
        <v>2566</v>
      </c>
      <c r="P21" s="2037"/>
      <c r="Q21" s="2037"/>
      <c r="R21" s="2045" t="str">
        <f>IF(AE21&lt;&gt;"",IFERROR(VLOOKUP(AE21,AF167:AR177,3,FALSE),""),第二面!R21)</f>
        <v/>
      </c>
      <c r="S21" s="2045"/>
      <c r="T21" s="2045"/>
      <c r="U21" s="2037" t="s">
        <v>2567</v>
      </c>
      <c r="V21" s="2037"/>
      <c r="W21" s="2037"/>
      <c r="X21" s="2046" t="str">
        <f>IF(AE21&lt;&gt;"",IFERROR(VLOOKUP(AE21,AF167:AR177,4,FALSE),""),第二面!X21)</f>
        <v/>
      </c>
      <c r="Y21" s="2046"/>
      <c r="Z21" s="2046"/>
      <c r="AA21" s="2046"/>
      <c r="AB21" s="2046"/>
      <c r="AC21" s="810" t="s">
        <v>17</v>
      </c>
      <c r="AD21" s="777" t="s">
        <v>2519</v>
      </c>
      <c r="AE21" s="815"/>
    </row>
    <row r="22" spans="1:31" s="778" customFormat="1" ht="15.75" customHeight="1">
      <c r="A22" s="810" t="s">
        <v>2746</v>
      </c>
      <c r="B22" s="810"/>
      <c r="C22" s="810"/>
      <c r="D22" s="810"/>
      <c r="E22" s="810"/>
      <c r="F22" s="816"/>
      <c r="G22" s="816"/>
      <c r="H22" s="816"/>
      <c r="I22" s="816"/>
      <c r="J22" s="816"/>
      <c r="K22" s="2047" t="str">
        <f>IF(AE21&lt;&gt;"",IFERROR(VLOOKUP(AE21,AF167:AR177,5,FALSE),""),第二面!K22)</f>
        <v/>
      </c>
      <c r="L22" s="2047"/>
      <c r="M22" s="2047"/>
      <c r="N22" s="2047"/>
      <c r="O22" s="2047"/>
      <c r="P22" s="2047"/>
      <c r="Q22" s="2047"/>
      <c r="R22" s="2047"/>
      <c r="S22" s="2047"/>
      <c r="T22" s="2047"/>
      <c r="U22" s="2047"/>
      <c r="V22" s="2047"/>
      <c r="W22" s="2047"/>
      <c r="X22" s="2047"/>
      <c r="Y22" s="2047"/>
      <c r="Z22" s="2047"/>
      <c r="AA22" s="2047"/>
      <c r="AB22" s="2047"/>
      <c r="AC22" s="2047"/>
      <c r="AD22" s="777"/>
    </row>
    <row r="23" spans="1:31" s="778" customFormat="1" ht="15.75" customHeight="1">
      <c r="A23" s="810" t="s">
        <v>2740</v>
      </c>
      <c r="B23" s="810"/>
      <c r="C23" s="810"/>
      <c r="D23" s="810"/>
      <c r="E23" s="810"/>
      <c r="F23" s="810"/>
      <c r="G23" s="810"/>
      <c r="H23" s="810"/>
      <c r="I23" s="810"/>
      <c r="J23" s="810"/>
      <c r="K23" s="814" t="s">
        <v>2565</v>
      </c>
      <c r="L23" s="2046" t="str">
        <f>IF(AE21&lt;&gt;"",IFERROR(VLOOKUP(AE21,AF167:AR177,6,FALSE),""),第二面!L23)</f>
        <v/>
      </c>
      <c r="M23" s="2046"/>
      <c r="N23" s="2037" t="s">
        <v>2570</v>
      </c>
      <c r="O23" s="2037"/>
      <c r="P23" s="2037"/>
      <c r="Q23" s="2037"/>
      <c r="R23" s="2037"/>
      <c r="S23" s="2046" t="str">
        <f>IF(AE21&lt;&gt;"",IFERROR(VLOOKUP(AE21,AF167:AR177,7,FALSE),""),第二面!S23)</f>
        <v/>
      </c>
      <c r="T23" s="2046"/>
      <c r="U23" s="2037" t="s">
        <v>2571</v>
      </c>
      <c r="V23" s="2037"/>
      <c r="W23" s="2037"/>
      <c r="X23" s="2037"/>
      <c r="Y23" s="2046" t="str">
        <f>IF(AE21&lt;&gt;"",IFERROR(VLOOKUP(AE21,AF167:AR177,8,FALSE),""),第二面!Y23)</f>
        <v/>
      </c>
      <c r="Z23" s="2046"/>
      <c r="AA23" s="2046"/>
      <c r="AB23" s="2046"/>
      <c r="AC23" s="810" t="s">
        <v>17</v>
      </c>
      <c r="AD23" s="777"/>
    </row>
    <row r="24" spans="1:31" s="778" customFormat="1" ht="15.75" customHeight="1">
      <c r="A24" s="810"/>
      <c r="B24" s="810"/>
      <c r="C24" s="810"/>
      <c r="D24" s="810"/>
      <c r="E24" s="810"/>
      <c r="F24" s="810"/>
      <c r="G24" s="810"/>
      <c r="H24" s="810"/>
      <c r="I24" s="810"/>
      <c r="J24" s="810"/>
      <c r="K24" s="2014" t="str">
        <f>IF(AE21&lt;&gt;"",IFERROR(VLOOKUP(AE21,AF167:AR177,9,FALSE),""),第二面!K24)</f>
        <v/>
      </c>
      <c r="L24" s="2014"/>
      <c r="M24" s="2014"/>
      <c r="N24" s="2014"/>
      <c r="O24" s="2014"/>
      <c r="P24" s="2014"/>
      <c r="Q24" s="2014"/>
      <c r="R24" s="2014"/>
      <c r="S24" s="2014"/>
      <c r="T24" s="2014"/>
      <c r="U24" s="2014"/>
      <c r="V24" s="2014"/>
      <c r="W24" s="2014"/>
      <c r="X24" s="2014"/>
      <c r="Y24" s="2014"/>
      <c r="Z24" s="2014"/>
      <c r="AA24" s="2014"/>
      <c r="AB24" s="2014"/>
      <c r="AC24" s="2014"/>
      <c r="AD24" s="777"/>
    </row>
    <row r="25" spans="1:31" s="778" customFormat="1" ht="15.75" customHeight="1">
      <c r="A25" s="810" t="s">
        <v>2741</v>
      </c>
      <c r="B25" s="810"/>
      <c r="C25" s="810"/>
      <c r="D25" s="810"/>
      <c r="E25" s="810"/>
      <c r="F25" s="810"/>
      <c r="G25" s="810"/>
      <c r="H25" s="810"/>
      <c r="I25" s="810"/>
      <c r="J25" s="810"/>
      <c r="K25" s="2032" t="str">
        <f>IF(AE21&lt;&gt;"",IFERROR(VLOOKUP(AE21,AF167:AR177,10,FALSE),""),第二面!K25)</f>
        <v/>
      </c>
      <c r="L25" s="2032"/>
      <c r="M25" s="2032"/>
      <c r="N25" s="809"/>
      <c r="O25" s="809"/>
      <c r="P25" s="809"/>
      <c r="Q25" s="810"/>
      <c r="R25" s="810"/>
      <c r="S25" s="810"/>
      <c r="T25" s="810"/>
      <c r="U25" s="810"/>
      <c r="V25" s="810"/>
      <c r="W25" s="810"/>
      <c r="X25" s="810"/>
      <c r="Y25" s="810"/>
      <c r="Z25" s="810"/>
      <c r="AA25" s="810"/>
      <c r="AB25" s="810"/>
      <c r="AC25" s="810"/>
      <c r="AD25" s="777"/>
    </row>
    <row r="26" spans="1:31" s="778" customFormat="1" ht="15.75" customHeight="1">
      <c r="A26" s="810" t="s">
        <v>2742</v>
      </c>
      <c r="B26" s="810"/>
      <c r="C26" s="810"/>
      <c r="D26" s="810"/>
      <c r="E26" s="810"/>
      <c r="F26" s="810"/>
      <c r="G26" s="810"/>
      <c r="H26" s="810"/>
      <c r="I26" s="810"/>
      <c r="J26" s="810"/>
      <c r="K26" s="2033" t="str">
        <f>IF(AE21&lt;&gt;"",IFERROR(VLOOKUP(AE21,AF167:AR177,11,FALSE),""),第二面!K26)</f>
        <v/>
      </c>
      <c r="L26" s="2033"/>
      <c r="M26" s="2033"/>
      <c r="N26" s="2033"/>
      <c r="O26" s="2033"/>
      <c r="P26" s="2033"/>
      <c r="Q26" s="2033"/>
      <c r="R26" s="2033"/>
      <c r="S26" s="2033"/>
      <c r="T26" s="2033"/>
      <c r="U26" s="2033"/>
      <c r="V26" s="2033"/>
      <c r="W26" s="2033"/>
      <c r="X26" s="2033"/>
      <c r="Y26" s="2033"/>
      <c r="Z26" s="2033"/>
      <c r="AA26" s="2033"/>
      <c r="AB26" s="2033"/>
      <c r="AC26" s="2033"/>
      <c r="AD26" s="777"/>
    </row>
    <row r="27" spans="1:31" s="778" customFormat="1" ht="15.75" customHeight="1">
      <c r="A27" s="810" t="s">
        <v>2743</v>
      </c>
      <c r="B27" s="810"/>
      <c r="C27" s="810"/>
      <c r="D27" s="810"/>
      <c r="E27" s="810"/>
      <c r="F27" s="810"/>
      <c r="G27" s="810"/>
      <c r="H27" s="810"/>
      <c r="I27" s="810"/>
      <c r="J27" s="810"/>
      <c r="K27" s="2014" t="str">
        <f>IF(AE21&lt;&gt;"",IFERROR(VLOOKUP(AE21,AF167:AR177,12,FALSE),""),第二面!K27)</f>
        <v/>
      </c>
      <c r="L27" s="2014"/>
      <c r="M27" s="2014"/>
      <c r="N27" s="2014"/>
      <c r="O27" s="2014"/>
      <c r="P27" s="2014"/>
      <c r="Q27" s="2014"/>
      <c r="R27" s="2014"/>
      <c r="S27" s="2014"/>
      <c r="T27" s="2014"/>
      <c r="U27" s="2014"/>
      <c r="V27" s="2014"/>
      <c r="W27" s="2014"/>
      <c r="X27" s="2014"/>
      <c r="Y27" s="2014"/>
      <c r="Z27" s="2014"/>
      <c r="AA27" s="2014"/>
      <c r="AB27" s="2014"/>
      <c r="AC27" s="2014"/>
      <c r="AD27" s="777"/>
    </row>
    <row r="28" spans="1:31" s="778" customFormat="1" ht="15.75" customHeight="1">
      <c r="A28" s="810" t="s">
        <v>3605</v>
      </c>
      <c r="B28" s="810"/>
      <c r="C28" s="810"/>
      <c r="D28" s="810"/>
      <c r="E28" s="810"/>
      <c r="F28" s="810"/>
      <c r="G28" s="810"/>
      <c r="H28" s="810"/>
      <c r="I28" s="810"/>
      <c r="J28" s="810"/>
      <c r="K28" s="2014" t="str">
        <f>IF(AE21&lt;&gt;"",IFERROR(VLOOKUP(AE21,AF167:AR177,13,FALSE),""),第二面!K28)</f>
        <v/>
      </c>
      <c r="L28" s="2014"/>
      <c r="M28" s="2014"/>
      <c r="N28" s="2014"/>
      <c r="O28" s="2014"/>
      <c r="P28" s="2014"/>
      <c r="Q28" s="2014"/>
      <c r="R28" s="2014"/>
      <c r="S28" s="2014"/>
      <c r="T28" s="2014"/>
      <c r="U28" s="2014"/>
      <c r="V28" s="2014"/>
      <c r="W28" s="2014"/>
      <c r="X28" s="2014"/>
      <c r="Y28" s="2014"/>
      <c r="Z28" s="2014"/>
      <c r="AA28" s="2014"/>
      <c r="AB28" s="2014"/>
      <c r="AC28" s="2014"/>
      <c r="AD28" s="777"/>
    </row>
    <row r="29" spans="1:31" s="778" customFormat="1" ht="9" customHeight="1">
      <c r="A29" s="819"/>
      <c r="B29" s="2038"/>
      <c r="C29" s="2038"/>
      <c r="D29" s="2038"/>
      <c r="E29" s="2038"/>
      <c r="F29" s="2038"/>
      <c r="G29" s="2038"/>
      <c r="H29" s="2038"/>
      <c r="I29" s="2038"/>
      <c r="J29" s="2038"/>
      <c r="K29" s="2039"/>
      <c r="L29" s="2039"/>
      <c r="M29" s="2039"/>
      <c r="N29" s="2039"/>
      <c r="O29" s="2039"/>
      <c r="P29" s="2039"/>
      <c r="Q29" s="2039"/>
      <c r="R29" s="2039"/>
      <c r="S29" s="2039"/>
      <c r="T29" s="2039"/>
      <c r="U29" s="2039"/>
      <c r="V29" s="2039"/>
      <c r="W29" s="2039"/>
      <c r="X29" s="2039"/>
      <c r="Y29" s="2039"/>
      <c r="Z29" s="2039"/>
      <c r="AA29" s="2039"/>
      <c r="AB29" s="2039"/>
      <c r="AC29" s="2039"/>
      <c r="AD29" s="777"/>
    </row>
    <row r="30" spans="1:31" s="778" customFormat="1" ht="15.75" customHeight="1" thickBot="1">
      <c r="A30" s="810" t="s">
        <v>2748</v>
      </c>
      <c r="B30" s="810"/>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777"/>
    </row>
    <row r="31" spans="1:31" s="778" customFormat="1" ht="15.75" customHeight="1" thickBot="1">
      <c r="A31" s="810" t="s">
        <v>2739</v>
      </c>
      <c r="B31" s="810"/>
      <c r="C31" s="810"/>
      <c r="D31" s="810"/>
      <c r="E31" s="810"/>
      <c r="F31" s="814"/>
      <c r="G31" s="814"/>
      <c r="H31" s="814"/>
      <c r="I31" s="814"/>
      <c r="J31" s="814"/>
      <c r="K31" s="814" t="s">
        <v>2565</v>
      </c>
      <c r="L31" s="2046" t="str">
        <f>IF(AE31&lt;&gt;"",IFERROR(VLOOKUP(AE31,AF167:AR177,2,FALSE),""),第二面!L31)</f>
        <v/>
      </c>
      <c r="M31" s="2046"/>
      <c r="N31" s="2046"/>
      <c r="O31" s="2037" t="s">
        <v>2566</v>
      </c>
      <c r="P31" s="2037"/>
      <c r="Q31" s="2037"/>
      <c r="R31" s="2046" t="str">
        <f>IF(AE31&lt;&gt;"",IFERROR(VLOOKUP(AE31,AF167:AR177,3,FALSE),""),第二面!R31)</f>
        <v/>
      </c>
      <c r="S31" s="2046"/>
      <c r="T31" s="2046"/>
      <c r="U31" s="2037" t="s">
        <v>2567</v>
      </c>
      <c r="V31" s="2037"/>
      <c r="W31" s="2037"/>
      <c r="X31" s="2046" t="str">
        <f>IF(AE31&lt;&gt;"",IFERROR(VLOOKUP(AE31,AF167:AR177,4,FALSE),""),第二面!X31)</f>
        <v/>
      </c>
      <c r="Y31" s="2046"/>
      <c r="Z31" s="2046"/>
      <c r="AA31" s="2046"/>
      <c r="AB31" s="2046"/>
      <c r="AC31" s="810" t="s">
        <v>17</v>
      </c>
      <c r="AD31" s="777" t="s">
        <v>2519</v>
      </c>
      <c r="AE31" s="815"/>
    </row>
    <row r="32" spans="1:31" s="778" customFormat="1" ht="15.75" customHeight="1">
      <c r="A32" s="810" t="s">
        <v>2746</v>
      </c>
      <c r="B32" s="810"/>
      <c r="C32" s="810"/>
      <c r="D32" s="810"/>
      <c r="E32" s="810"/>
      <c r="F32" s="816"/>
      <c r="G32" s="816"/>
      <c r="H32" s="816"/>
      <c r="I32" s="816"/>
      <c r="J32" s="816"/>
      <c r="K32" s="2047" t="str">
        <f>IF(AE31&lt;&gt;"",IFERROR(VLOOKUP(AE31,AF167:AR177,5,FALSE),""),第二面!K32)</f>
        <v/>
      </c>
      <c r="L32" s="2047"/>
      <c r="M32" s="2047"/>
      <c r="N32" s="2047"/>
      <c r="O32" s="2047"/>
      <c r="P32" s="2047"/>
      <c r="Q32" s="2047"/>
      <c r="R32" s="2047"/>
      <c r="S32" s="2047"/>
      <c r="T32" s="2047"/>
      <c r="U32" s="2047"/>
      <c r="V32" s="2047"/>
      <c r="W32" s="2047"/>
      <c r="X32" s="2047"/>
      <c r="Y32" s="2047"/>
      <c r="Z32" s="2047"/>
      <c r="AA32" s="2047"/>
      <c r="AB32" s="2047"/>
      <c r="AC32" s="2047"/>
      <c r="AD32" s="777"/>
    </row>
    <row r="33" spans="1:31" s="778" customFormat="1" ht="15.75" customHeight="1">
      <c r="A33" s="810" t="s">
        <v>2740</v>
      </c>
      <c r="B33" s="810"/>
      <c r="C33" s="810"/>
      <c r="D33" s="810"/>
      <c r="E33" s="810"/>
      <c r="F33" s="810"/>
      <c r="G33" s="810"/>
      <c r="H33" s="810"/>
      <c r="I33" s="810"/>
      <c r="J33" s="810"/>
      <c r="K33" s="814" t="s">
        <v>2565</v>
      </c>
      <c r="L33" s="2045" t="str">
        <f>IF(AE31&lt;&gt;"",IFERROR(VLOOKUP(AE31,AF167:AR177,6,FALSE),""),第二面!L33)</f>
        <v/>
      </c>
      <c r="M33" s="2045"/>
      <c r="N33" s="2037" t="s">
        <v>2570</v>
      </c>
      <c r="O33" s="2037"/>
      <c r="P33" s="2037"/>
      <c r="Q33" s="2037"/>
      <c r="R33" s="2037"/>
      <c r="S33" s="2046" t="str">
        <f>IF(AE31&lt;&gt;"",IFERROR(VLOOKUP(AE31,AF167:AR177,7,FALSE),""),第二面!S33)</f>
        <v/>
      </c>
      <c r="T33" s="2046"/>
      <c r="U33" s="2037" t="s">
        <v>2571</v>
      </c>
      <c r="V33" s="2037"/>
      <c r="W33" s="2037"/>
      <c r="X33" s="2037"/>
      <c r="Y33" s="2046" t="str">
        <f>IF(AE31&lt;&gt;"",IFERROR(VLOOKUP(AE31,AF167:AR177,8,FALSE),""),第二面!Y33)</f>
        <v/>
      </c>
      <c r="Z33" s="2046"/>
      <c r="AA33" s="2046"/>
      <c r="AB33" s="2046"/>
      <c r="AC33" s="810" t="s">
        <v>17</v>
      </c>
      <c r="AD33" s="777"/>
    </row>
    <row r="34" spans="1:31" s="778" customFormat="1" ht="15.75" customHeight="1">
      <c r="A34" s="810"/>
      <c r="B34" s="2048"/>
      <c r="C34" s="2048"/>
      <c r="D34" s="2048"/>
      <c r="E34" s="2048"/>
      <c r="F34" s="2048"/>
      <c r="G34" s="2048"/>
      <c r="H34" s="2048"/>
      <c r="I34" s="2048"/>
      <c r="J34" s="2048"/>
      <c r="K34" s="2042" t="str">
        <f>IF(AE31&lt;&gt;"",IFERROR(VLOOKUP(AE31,AF167:AR177,9,FALSE),""),第二面!K34)</f>
        <v/>
      </c>
      <c r="L34" s="2042"/>
      <c r="M34" s="2042"/>
      <c r="N34" s="2042"/>
      <c r="O34" s="2042"/>
      <c r="P34" s="2042"/>
      <c r="Q34" s="2042"/>
      <c r="R34" s="2042"/>
      <c r="S34" s="2042"/>
      <c r="T34" s="2042"/>
      <c r="U34" s="2042"/>
      <c r="V34" s="2042"/>
      <c r="W34" s="2042"/>
      <c r="X34" s="2042"/>
      <c r="Y34" s="2042"/>
      <c r="Z34" s="2042"/>
      <c r="AA34" s="2042"/>
      <c r="AB34" s="2042"/>
      <c r="AC34" s="2042"/>
      <c r="AD34" s="777"/>
    </row>
    <row r="35" spans="1:31" s="778" customFormat="1" ht="15.75" customHeight="1">
      <c r="A35" s="810" t="s">
        <v>2741</v>
      </c>
      <c r="B35" s="810"/>
      <c r="C35" s="810"/>
      <c r="D35" s="810"/>
      <c r="E35" s="810"/>
      <c r="F35" s="810"/>
      <c r="G35" s="810"/>
      <c r="H35" s="810"/>
      <c r="I35" s="810"/>
      <c r="J35" s="810"/>
      <c r="K35" s="2032" t="str">
        <f>IF(AE31&lt;&gt;"",IFERROR(VLOOKUP(AE31,AF167:AR177,10,FALSE),""),第二面!K35)</f>
        <v/>
      </c>
      <c r="L35" s="2032"/>
      <c r="M35" s="2032"/>
      <c r="N35" s="809"/>
      <c r="O35" s="809"/>
      <c r="P35" s="809"/>
      <c r="Q35" s="810"/>
      <c r="R35" s="810"/>
      <c r="S35" s="810"/>
      <c r="T35" s="810"/>
      <c r="U35" s="810"/>
      <c r="V35" s="810"/>
      <c r="W35" s="810"/>
      <c r="X35" s="810"/>
      <c r="Y35" s="810"/>
      <c r="Z35" s="810"/>
      <c r="AA35" s="810"/>
      <c r="AB35" s="810"/>
      <c r="AC35" s="810"/>
      <c r="AD35" s="777"/>
    </row>
    <row r="36" spans="1:31" s="778" customFormat="1" ht="15.75" customHeight="1">
      <c r="A36" s="810" t="s">
        <v>2742</v>
      </c>
      <c r="B36" s="810"/>
      <c r="C36" s="810"/>
      <c r="D36" s="810"/>
      <c r="E36" s="810"/>
      <c r="F36" s="810"/>
      <c r="G36" s="810"/>
      <c r="H36" s="810"/>
      <c r="I36" s="810"/>
      <c r="J36" s="810"/>
      <c r="K36" s="2033" t="str">
        <f>IF(AE31&lt;&gt;"",IFERROR(VLOOKUP(AE31,AF167:AR177,11,FALSE),""),第二面!K36)</f>
        <v/>
      </c>
      <c r="L36" s="2033"/>
      <c r="M36" s="2033"/>
      <c r="N36" s="2033"/>
      <c r="O36" s="2033"/>
      <c r="P36" s="2033"/>
      <c r="Q36" s="2033"/>
      <c r="R36" s="2033"/>
      <c r="S36" s="2033"/>
      <c r="T36" s="2033"/>
      <c r="U36" s="2033"/>
      <c r="V36" s="2033"/>
      <c r="W36" s="2033"/>
      <c r="X36" s="2033"/>
      <c r="Y36" s="2033"/>
      <c r="Z36" s="2033"/>
      <c r="AA36" s="2033"/>
      <c r="AB36" s="2033"/>
      <c r="AC36" s="2033"/>
      <c r="AD36" s="777"/>
    </row>
    <row r="37" spans="1:31" s="778" customFormat="1" ht="15.75" customHeight="1">
      <c r="A37" s="810" t="s">
        <v>2743</v>
      </c>
      <c r="B37" s="810"/>
      <c r="C37" s="810"/>
      <c r="D37" s="810"/>
      <c r="E37" s="810"/>
      <c r="F37" s="810"/>
      <c r="G37" s="810"/>
      <c r="H37" s="810"/>
      <c r="I37" s="810"/>
      <c r="J37" s="810"/>
      <c r="K37" s="2014" t="str">
        <f>IF(AE31&lt;&gt;"",IFERROR(VLOOKUP(AE31,AF167:AR177,12,FALSE),""),第二面!K37)</f>
        <v/>
      </c>
      <c r="L37" s="2014"/>
      <c r="M37" s="2014"/>
      <c r="N37" s="2014"/>
      <c r="O37" s="2014"/>
      <c r="P37" s="2014"/>
      <c r="Q37" s="2014"/>
      <c r="R37" s="2014"/>
      <c r="S37" s="2014"/>
      <c r="T37" s="2014"/>
      <c r="U37" s="2014"/>
      <c r="V37" s="2014"/>
      <c r="W37" s="2014"/>
      <c r="X37" s="2014"/>
      <c r="Y37" s="2014"/>
      <c r="Z37" s="2014"/>
      <c r="AA37" s="2014"/>
      <c r="AB37" s="2014"/>
      <c r="AC37" s="2014"/>
      <c r="AD37" s="777"/>
    </row>
    <row r="38" spans="1:31" s="778" customFormat="1" ht="15.75" customHeight="1">
      <c r="A38" s="810" t="s">
        <v>3605</v>
      </c>
      <c r="B38" s="810"/>
      <c r="C38" s="810"/>
      <c r="D38" s="810"/>
      <c r="E38" s="810"/>
      <c r="F38" s="810"/>
      <c r="G38" s="810"/>
      <c r="H38" s="810"/>
      <c r="I38" s="810"/>
      <c r="J38" s="810"/>
      <c r="K38" s="2014" t="str">
        <f>IF(AE31&lt;&gt;"",IFERROR(VLOOKUP(AE31,AF167:AR177,13,FALSE),""),第二面!K38)</f>
        <v/>
      </c>
      <c r="L38" s="2014"/>
      <c r="M38" s="2014"/>
      <c r="N38" s="2014"/>
      <c r="O38" s="2014"/>
      <c r="P38" s="2014"/>
      <c r="Q38" s="2014"/>
      <c r="R38" s="2014"/>
      <c r="S38" s="2014"/>
      <c r="T38" s="2014"/>
      <c r="U38" s="2014"/>
      <c r="V38" s="2014"/>
      <c r="W38" s="2014"/>
      <c r="X38" s="2014"/>
      <c r="Y38" s="2014"/>
      <c r="Z38" s="2014"/>
      <c r="AA38" s="2014"/>
      <c r="AB38" s="2014"/>
      <c r="AC38" s="2014"/>
      <c r="AD38" s="777"/>
    </row>
    <row r="39" spans="1:31" s="778" customFormat="1" ht="9" customHeight="1" thickBot="1">
      <c r="A39" s="819"/>
      <c r="B39" s="2038"/>
      <c r="C39" s="2038"/>
      <c r="D39" s="2038"/>
      <c r="E39" s="2038"/>
      <c r="F39" s="2038"/>
      <c r="G39" s="2038"/>
      <c r="H39" s="2038"/>
      <c r="I39" s="2038"/>
      <c r="J39" s="2038"/>
      <c r="K39" s="2039"/>
      <c r="L39" s="2039"/>
      <c r="M39" s="2039"/>
      <c r="N39" s="2039"/>
      <c r="O39" s="2039"/>
      <c r="P39" s="2039"/>
      <c r="Q39" s="2039"/>
      <c r="R39" s="2039"/>
      <c r="S39" s="2039"/>
      <c r="T39" s="2039"/>
      <c r="U39" s="2039"/>
      <c r="V39" s="2039"/>
      <c r="W39" s="2039"/>
      <c r="X39" s="2039"/>
      <c r="Y39" s="2039"/>
      <c r="Z39" s="2039"/>
      <c r="AA39" s="2039"/>
      <c r="AB39" s="2039"/>
      <c r="AC39" s="2039"/>
      <c r="AD39" s="777"/>
    </row>
    <row r="40" spans="1:31" s="778" customFormat="1" ht="15.75" customHeight="1" thickBot="1">
      <c r="A40" s="810" t="s">
        <v>2739</v>
      </c>
      <c r="B40" s="810"/>
      <c r="C40" s="810"/>
      <c r="D40" s="810"/>
      <c r="E40" s="810"/>
      <c r="F40" s="814"/>
      <c r="G40" s="814"/>
      <c r="H40" s="814"/>
      <c r="I40" s="814"/>
      <c r="J40" s="814"/>
      <c r="K40" s="814" t="s">
        <v>2565</v>
      </c>
      <c r="L40" s="2046" t="str">
        <f>IF(AE40&lt;&gt;"",IFERROR(VLOOKUP(AE40,AF167:AR177,2,FALSE),""),第二面!L40)</f>
        <v/>
      </c>
      <c r="M40" s="2046"/>
      <c r="N40" s="2046"/>
      <c r="O40" s="2037" t="s">
        <v>2566</v>
      </c>
      <c r="P40" s="2037"/>
      <c r="Q40" s="2037"/>
      <c r="R40" s="2046" t="str">
        <f>IF(AE40&lt;&gt;"",IFERROR(VLOOKUP(AE40,AF167:AR177,3,FALSE),""),第二面!R40)</f>
        <v/>
      </c>
      <c r="S40" s="2046"/>
      <c r="T40" s="2046"/>
      <c r="U40" s="2037" t="s">
        <v>2567</v>
      </c>
      <c r="V40" s="2037"/>
      <c r="W40" s="2037"/>
      <c r="X40" s="2046" t="str">
        <f>IF(AE40&lt;&gt;"",IFERROR(VLOOKUP(AE40,AF167:AR177,4,FALSE),""),第二面!X40)</f>
        <v/>
      </c>
      <c r="Y40" s="2046"/>
      <c r="Z40" s="2046"/>
      <c r="AA40" s="2046"/>
      <c r="AB40" s="2046"/>
      <c r="AC40" s="810" t="s">
        <v>17</v>
      </c>
      <c r="AD40" s="777" t="s">
        <v>2519</v>
      </c>
      <c r="AE40" s="815"/>
    </row>
    <row r="41" spans="1:31" s="778" customFormat="1" ht="15.75" customHeight="1">
      <c r="A41" s="810" t="s">
        <v>2746</v>
      </c>
      <c r="B41" s="810"/>
      <c r="C41" s="810"/>
      <c r="D41" s="810"/>
      <c r="E41" s="810"/>
      <c r="F41" s="816"/>
      <c r="G41" s="816"/>
      <c r="H41" s="816"/>
      <c r="I41" s="816"/>
      <c r="J41" s="816"/>
      <c r="K41" s="2047" t="str">
        <f>IF(AE40&lt;&gt;"",IFERROR(VLOOKUP(AE40,AF167:AR177,5,FALSE),""),第二面!K41)</f>
        <v/>
      </c>
      <c r="L41" s="2047"/>
      <c r="M41" s="2047"/>
      <c r="N41" s="2047"/>
      <c r="O41" s="2047"/>
      <c r="P41" s="2047"/>
      <c r="Q41" s="2047"/>
      <c r="R41" s="2047"/>
      <c r="S41" s="2047"/>
      <c r="T41" s="2047"/>
      <c r="U41" s="2047"/>
      <c r="V41" s="2047"/>
      <c r="W41" s="2047"/>
      <c r="X41" s="2047"/>
      <c r="Y41" s="2047"/>
      <c r="Z41" s="2047"/>
      <c r="AA41" s="2047"/>
      <c r="AB41" s="2047"/>
      <c r="AC41" s="2047"/>
      <c r="AD41" s="777"/>
    </row>
    <row r="42" spans="1:31" s="778" customFormat="1" ht="15.75" customHeight="1">
      <c r="A42" s="810" t="s">
        <v>2740</v>
      </c>
      <c r="B42" s="810"/>
      <c r="C42" s="810"/>
      <c r="D42" s="810"/>
      <c r="E42" s="810"/>
      <c r="F42" s="810"/>
      <c r="G42" s="810"/>
      <c r="H42" s="810"/>
      <c r="I42" s="810"/>
      <c r="J42" s="810"/>
      <c r="K42" s="814" t="s">
        <v>2565</v>
      </c>
      <c r="L42" s="2046" t="str">
        <f>IF(AE40&lt;&gt;"",IFERROR(VLOOKUP(AE40,AF167:AR177,6,FALSE),""),第二面!L42)</f>
        <v/>
      </c>
      <c r="M42" s="2046"/>
      <c r="N42" s="2037" t="s">
        <v>2570</v>
      </c>
      <c r="O42" s="2037"/>
      <c r="P42" s="2037"/>
      <c r="Q42" s="2037"/>
      <c r="R42" s="2037"/>
      <c r="S42" s="2046" t="str">
        <f>IF(AE40&lt;&gt;"",IFERROR(VLOOKUP(AE40,AF167:AR177,7,FALSE),""),第二面!S42)</f>
        <v/>
      </c>
      <c r="T42" s="2046"/>
      <c r="U42" s="2037" t="s">
        <v>2571</v>
      </c>
      <c r="V42" s="2037"/>
      <c r="W42" s="2037"/>
      <c r="X42" s="2037"/>
      <c r="Y42" s="2046" t="str">
        <f>IF(AE40&lt;&gt;"",IFERROR(VLOOKUP(AE40,AF167:AR177,8,FALSE),""),第二面!Y42)</f>
        <v/>
      </c>
      <c r="Z42" s="2046"/>
      <c r="AA42" s="2046"/>
      <c r="AB42" s="2046"/>
      <c r="AC42" s="810" t="s">
        <v>17</v>
      </c>
      <c r="AD42" s="777"/>
    </row>
    <row r="43" spans="1:31" s="778" customFormat="1" ht="15.75" customHeight="1">
      <c r="A43" s="810"/>
      <c r="B43" s="810"/>
      <c r="C43" s="810"/>
      <c r="D43" s="810"/>
      <c r="E43" s="810"/>
      <c r="F43" s="810"/>
      <c r="G43" s="810"/>
      <c r="H43" s="810"/>
      <c r="I43" s="810"/>
      <c r="J43" s="810"/>
      <c r="K43" s="2042" t="str">
        <f>IF(AE40&lt;&gt;"",IFERROR(VLOOKUP(AE40,AF167:AR177,9,FALSE),""),第二面!K43)</f>
        <v/>
      </c>
      <c r="L43" s="2042"/>
      <c r="M43" s="2042"/>
      <c r="N43" s="2042"/>
      <c r="O43" s="2042"/>
      <c r="P43" s="2042"/>
      <c r="Q43" s="2042"/>
      <c r="R43" s="2042"/>
      <c r="S43" s="2042"/>
      <c r="T43" s="2042"/>
      <c r="U43" s="2042"/>
      <c r="V43" s="2042"/>
      <c r="W43" s="2042"/>
      <c r="X43" s="2042"/>
      <c r="Y43" s="2042"/>
      <c r="Z43" s="2042"/>
      <c r="AA43" s="2042"/>
      <c r="AB43" s="2042"/>
      <c r="AC43" s="2042"/>
      <c r="AD43" s="777"/>
    </row>
    <row r="44" spans="1:31" s="778" customFormat="1" ht="15.75" customHeight="1">
      <c r="A44" s="810" t="s">
        <v>2741</v>
      </c>
      <c r="B44" s="810"/>
      <c r="C44" s="810"/>
      <c r="D44" s="810"/>
      <c r="E44" s="810"/>
      <c r="F44" s="810"/>
      <c r="G44" s="810"/>
      <c r="H44" s="810"/>
      <c r="I44" s="810"/>
      <c r="J44" s="810"/>
      <c r="K44" s="2032" t="str">
        <f>IF(AE40&lt;&gt;"",IFERROR(VLOOKUP(AE40,AF167:AR177,10,FALSE),""),第二面!K44)</f>
        <v/>
      </c>
      <c r="L44" s="2032"/>
      <c r="M44" s="2032"/>
      <c r="N44" s="809"/>
      <c r="O44" s="809"/>
      <c r="P44" s="809"/>
      <c r="Q44" s="810"/>
      <c r="R44" s="810"/>
      <c r="S44" s="810"/>
      <c r="T44" s="810"/>
      <c r="U44" s="810"/>
      <c r="V44" s="810"/>
      <c r="W44" s="810"/>
      <c r="X44" s="810"/>
      <c r="Y44" s="810"/>
      <c r="Z44" s="810"/>
      <c r="AA44" s="810"/>
      <c r="AB44" s="810"/>
      <c r="AC44" s="810"/>
      <c r="AD44" s="777"/>
    </row>
    <row r="45" spans="1:31" s="778" customFormat="1" ht="15.75" customHeight="1">
      <c r="A45" s="810" t="s">
        <v>2742</v>
      </c>
      <c r="B45" s="810"/>
      <c r="C45" s="810"/>
      <c r="D45" s="810"/>
      <c r="E45" s="810"/>
      <c r="F45" s="810"/>
      <c r="G45" s="810"/>
      <c r="H45" s="810"/>
      <c r="I45" s="810"/>
      <c r="J45" s="810"/>
      <c r="K45" s="2033" t="str">
        <f>IF(AE40&lt;&gt;"",IFERROR(VLOOKUP(AE40,AF167:AR177,11,FALSE),""),第二面!K45)</f>
        <v/>
      </c>
      <c r="L45" s="2033"/>
      <c r="M45" s="2033"/>
      <c r="N45" s="2033"/>
      <c r="O45" s="2033"/>
      <c r="P45" s="2033"/>
      <c r="Q45" s="2033"/>
      <c r="R45" s="2033"/>
      <c r="S45" s="2033"/>
      <c r="T45" s="2033"/>
      <c r="U45" s="2033"/>
      <c r="V45" s="2033"/>
      <c r="W45" s="2033"/>
      <c r="X45" s="2033"/>
      <c r="Y45" s="2033"/>
      <c r="Z45" s="2033"/>
      <c r="AA45" s="2033"/>
      <c r="AB45" s="2033"/>
      <c r="AC45" s="2033"/>
      <c r="AD45" s="777"/>
    </row>
    <row r="46" spans="1:31" s="778" customFormat="1" ht="15.75" customHeight="1">
      <c r="A46" s="810" t="s">
        <v>2743</v>
      </c>
      <c r="B46" s="810"/>
      <c r="C46" s="810"/>
      <c r="D46" s="810"/>
      <c r="E46" s="810"/>
      <c r="F46" s="810"/>
      <c r="G46" s="810"/>
      <c r="H46" s="810"/>
      <c r="I46" s="810"/>
      <c r="J46" s="810"/>
      <c r="K46" s="2014" t="str">
        <f>IF(AE40&lt;&gt;"",IFERROR(VLOOKUP(AE40,AF167:AR177,12,FALSE),""),第二面!K46)</f>
        <v/>
      </c>
      <c r="L46" s="2014"/>
      <c r="M46" s="2014"/>
      <c r="N46" s="2014"/>
      <c r="O46" s="2014"/>
      <c r="P46" s="2014"/>
      <c r="Q46" s="2014"/>
      <c r="R46" s="2014"/>
      <c r="S46" s="2014"/>
      <c r="T46" s="2014"/>
      <c r="U46" s="2014"/>
      <c r="V46" s="2014"/>
      <c r="W46" s="2014"/>
      <c r="X46" s="2014"/>
      <c r="Y46" s="2014"/>
      <c r="Z46" s="2014"/>
      <c r="AA46" s="2014"/>
      <c r="AB46" s="2014"/>
      <c r="AC46" s="2014"/>
      <c r="AD46" s="777"/>
    </row>
    <row r="47" spans="1:31" s="778" customFormat="1" ht="15.75" customHeight="1">
      <c r="A47" s="810" t="s">
        <v>3605</v>
      </c>
      <c r="B47" s="810"/>
      <c r="C47" s="810"/>
      <c r="D47" s="810"/>
      <c r="E47" s="810"/>
      <c r="F47" s="810"/>
      <c r="G47" s="810"/>
      <c r="H47" s="810"/>
      <c r="I47" s="810"/>
      <c r="J47" s="810"/>
      <c r="K47" s="2014" t="str">
        <f>IF(AE40&lt;&gt;"",IFERROR(VLOOKUP(AE40,AF167:AR177,13,FALSE),""),第二面!K47)</f>
        <v/>
      </c>
      <c r="L47" s="2014"/>
      <c r="M47" s="2014"/>
      <c r="N47" s="2014"/>
      <c r="O47" s="2014"/>
      <c r="P47" s="2014"/>
      <c r="Q47" s="2014"/>
      <c r="R47" s="2014"/>
      <c r="S47" s="2014"/>
      <c r="T47" s="2014"/>
      <c r="U47" s="2014"/>
      <c r="V47" s="2014"/>
      <c r="W47" s="2014"/>
      <c r="X47" s="2014"/>
      <c r="Y47" s="2014"/>
      <c r="Z47" s="2014"/>
      <c r="AA47" s="2014"/>
      <c r="AB47" s="2014"/>
      <c r="AC47" s="2014"/>
      <c r="AD47" s="777"/>
    </row>
    <row r="48" spans="1:31" s="778" customFormat="1" ht="9" customHeight="1" thickBot="1">
      <c r="A48" s="819"/>
      <c r="B48" s="2038"/>
      <c r="C48" s="2038"/>
      <c r="D48" s="2038"/>
      <c r="E48" s="2038"/>
      <c r="F48" s="2038"/>
      <c r="G48" s="2038"/>
      <c r="H48" s="2038"/>
      <c r="I48" s="2038"/>
      <c r="J48" s="2038"/>
      <c r="K48" s="2039"/>
      <c r="L48" s="2039"/>
      <c r="M48" s="2039"/>
      <c r="N48" s="2039"/>
      <c r="O48" s="2039"/>
      <c r="P48" s="2039"/>
      <c r="Q48" s="2039"/>
      <c r="R48" s="2039"/>
      <c r="S48" s="2039"/>
      <c r="T48" s="2039"/>
      <c r="U48" s="2039"/>
      <c r="V48" s="2039"/>
      <c r="W48" s="2039"/>
      <c r="X48" s="2039"/>
      <c r="Y48" s="2039"/>
      <c r="Z48" s="2039"/>
      <c r="AA48" s="2039"/>
      <c r="AB48" s="2039"/>
      <c r="AC48" s="2039"/>
      <c r="AD48" s="777"/>
    </row>
    <row r="49" spans="1:31" s="778" customFormat="1" ht="15.75" customHeight="1" thickBot="1">
      <c r="A49" s="810" t="s">
        <v>2739</v>
      </c>
      <c r="B49" s="810"/>
      <c r="C49" s="810"/>
      <c r="D49" s="810"/>
      <c r="E49" s="810"/>
      <c r="F49" s="814"/>
      <c r="G49" s="814"/>
      <c r="H49" s="814"/>
      <c r="I49" s="814"/>
      <c r="J49" s="814"/>
      <c r="K49" s="814" t="s">
        <v>2565</v>
      </c>
      <c r="L49" s="2046" t="str">
        <f>IF(AE49&lt;&gt;"",IFERROR(VLOOKUP(AE49,AF167:AR177,2,FALSE),""),第二面!L49)</f>
        <v/>
      </c>
      <c r="M49" s="2046"/>
      <c r="N49" s="2046"/>
      <c r="O49" s="2037" t="s">
        <v>2566</v>
      </c>
      <c r="P49" s="2037"/>
      <c r="Q49" s="2037"/>
      <c r="R49" s="2046" t="str">
        <f>IF(AE49&lt;&gt;"",IFERROR(VLOOKUP(AE49,AF167:AR177,3,FALSE),""),第二面!R49)</f>
        <v/>
      </c>
      <c r="S49" s="2046"/>
      <c r="T49" s="2046"/>
      <c r="U49" s="2037" t="s">
        <v>2567</v>
      </c>
      <c r="V49" s="2037"/>
      <c r="W49" s="2037"/>
      <c r="X49" s="2046" t="str">
        <f>IF(AE49&lt;&gt;"",IFERROR(VLOOKUP(AE49,AF167:AR177,4,FALSE),""),第二面!X49)</f>
        <v/>
      </c>
      <c r="Y49" s="2046"/>
      <c r="Z49" s="2046"/>
      <c r="AA49" s="2046"/>
      <c r="AB49" s="2046"/>
      <c r="AC49" s="810" t="s">
        <v>17</v>
      </c>
      <c r="AD49" s="777" t="s">
        <v>2519</v>
      </c>
      <c r="AE49" s="815"/>
    </row>
    <row r="50" spans="1:31" s="778" customFormat="1" ht="15.75" customHeight="1">
      <c r="A50" s="810" t="s">
        <v>2746</v>
      </c>
      <c r="B50" s="810"/>
      <c r="C50" s="810"/>
      <c r="D50" s="810"/>
      <c r="E50" s="810"/>
      <c r="F50" s="816"/>
      <c r="G50" s="816"/>
      <c r="H50" s="816"/>
      <c r="I50" s="816"/>
      <c r="J50" s="816"/>
      <c r="K50" s="2047" t="str">
        <f>IF(AE49&lt;&gt;"",IFERROR(VLOOKUP(AE49,AF167:AR177,5,FALSE),""),第二面!K50)</f>
        <v/>
      </c>
      <c r="L50" s="2047"/>
      <c r="M50" s="2047"/>
      <c r="N50" s="2047"/>
      <c r="O50" s="2047"/>
      <c r="P50" s="2047"/>
      <c r="Q50" s="2047"/>
      <c r="R50" s="2047"/>
      <c r="S50" s="2047"/>
      <c r="T50" s="2047"/>
      <c r="U50" s="2047"/>
      <c r="V50" s="2047"/>
      <c r="W50" s="2047"/>
      <c r="X50" s="2047"/>
      <c r="Y50" s="2047"/>
      <c r="Z50" s="2047"/>
      <c r="AA50" s="2047"/>
      <c r="AB50" s="2047"/>
      <c r="AC50" s="2047"/>
      <c r="AD50" s="777"/>
    </row>
    <row r="51" spans="1:31" s="778" customFormat="1" ht="15.75" customHeight="1">
      <c r="A51" s="810" t="s">
        <v>2740</v>
      </c>
      <c r="B51" s="810"/>
      <c r="C51" s="810"/>
      <c r="D51" s="810"/>
      <c r="E51" s="810"/>
      <c r="F51" s="810"/>
      <c r="G51" s="810"/>
      <c r="H51" s="810"/>
      <c r="I51" s="810"/>
      <c r="J51" s="810"/>
      <c r="K51" s="814" t="s">
        <v>2565</v>
      </c>
      <c r="L51" s="2046" t="str">
        <f>IF(AE49&lt;&gt;"",IFERROR(VLOOKUP(AE49,AF167:AR177,6,FALSE),""),第二面!L51)</f>
        <v/>
      </c>
      <c r="M51" s="2046"/>
      <c r="N51" s="2037" t="s">
        <v>2570</v>
      </c>
      <c r="O51" s="2037"/>
      <c r="P51" s="2037"/>
      <c r="Q51" s="2037"/>
      <c r="R51" s="2037"/>
      <c r="S51" s="2046" t="str">
        <f>IF(AE49&lt;&gt;"",IFERROR(VLOOKUP(AE49,AF167:AR177,7,FALSE),""),第二面!S51)</f>
        <v/>
      </c>
      <c r="T51" s="2046"/>
      <c r="U51" s="2037" t="s">
        <v>2571</v>
      </c>
      <c r="V51" s="2037"/>
      <c r="W51" s="2037"/>
      <c r="X51" s="2037"/>
      <c r="Y51" s="2046" t="str">
        <f>IF(AE49&lt;&gt;"",IFERROR(VLOOKUP(AE49,AF167:AR177,8,FALSE),""),第二面!Y51)</f>
        <v/>
      </c>
      <c r="Z51" s="2046"/>
      <c r="AA51" s="2046"/>
      <c r="AB51" s="2046"/>
      <c r="AC51" s="810" t="s">
        <v>17</v>
      </c>
      <c r="AD51" s="777"/>
    </row>
    <row r="52" spans="1:31" s="778" customFormat="1" ht="15.75" customHeight="1">
      <c r="A52" s="810"/>
      <c r="B52" s="810"/>
      <c r="C52" s="810"/>
      <c r="D52" s="810"/>
      <c r="E52" s="810"/>
      <c r="F52" s="810"/>
      <c r="G52" s="810"/>
      <c r="H52" s="810"/>
      <c r="I52" s="810"/>
      <c r="J52" s="810"/>
      <c r="K52" s="2042" t="str">
        <f>IF(AE49&lt;&gt;"",IFERROR(VLOOKUP(AE49,AF167:AR177,9,FALSE),""),第二面!K52)</f>
        <v/>
      </c>
      <c r="L52" s="2042"/>
      <c r="M52" s="2042"/>
      <c r="N52" s="2042"/>
      <c r="O52" s="2042"/>
      <c r="P52" s="2042"/>
      <c r="Q52" s="2042"/>
      <c r="R52" s="2042"/>
      <c r="S52" s="2042"/>
      <c r="T52" s="2042"/>
      <c r="U52" s="2042"/>
      <c r="V52" s="2042"/>
      <c r="W52" s="2042"/>
      <c r="X52" s="2042"/>
      <c r="Y52" s="2042"/>
      <c r="Z52" s="2042"/>
      <c r="AA52" s="2042"/>
      <c r="AB52" s="2042"/>
      <c r="AC52" s="2042"/>
      <c r="AD52" s="777"/>
    </row>
    <row r="53" spans="1:31" s="778" customFormat="1" ht="15.75" customHeight="1">
      <c r="A53" s="810" t="s">
        <v>2741</v>
      </c>
      <c r="B53" s="810"/>
      <c r="C53" s="810"/>
      <c r="D53" s="810"/>
      <c r="E53" s="810"/>
      <c r="F53" s="810"/>
      <c r="G53" s="810"/>
      <c r="H53" s="810"/>
      <c r="I53" s="810"/>
      <c r="J53" s="810"/>
      <c r="K53" s="2032" t="str">
        <f>IF(AE49&lt;&gt;"",IFERROR(VLOOKUP(AE49,AF167:AR177,10,FALSE),""),第二面!K53)</f>
        <v/>
      </c>
      <c r="L53" s="2032"/>
      <c r="M53" s="2032"/>
      <c r="N53" s="809"/>
      <c r="O53" s="809"/>
      <c r="P53" s="809"/>
      <c r="Q53" s="810"/>
      <c r="R53" s="810"/>
      <c r="S53" s="810"/>
      <c r="T53" s="810"/>
      <c r="U53" s="810"/>
      <c r="V53" s="810"/>
      <c r="W53" s="810"/>
      <c r="X53" s="810"/>
      <c r="Y53" s="810"/>
      <c r="Z53" s="810"/>
      <c r="AA53" s="810"/>
      <c r="AB53" s="810"/>
      <c r="AC53" s="810"/>
      <c r="AD53" s="777"/>
    </row>
    <row r="54" spans="1:31" s="778" customFormat="1" ht="15.75" customHeight="1">
      <c r="A54" s="810" t="s">
        <v>2742</v>
      </c>
      <c r="B54" s="810"/>
      <c r="C54" s="810"/>
      <c r="D54" s="810"/>
      <c r="E54" s="810"/>
      <c r="F54" s="810"/>
      <c r="G54" s="810"/>
      <c r="H54" s="810"/>
      <c r="I54" s="810"/>
      <c r="J54" s="810"/>
      <c r="K54" s="2033" t="str">
        <f>IF(AE49&lt;&gt;"",IFERROR(VLOOKUP(AE49,AF167:AR177,11,FALSE),""),第二面!K54)</f>
        <v/>
      </c>
      <c r="L54" s="2033"/>
      <c r="M54" s="2033"/>
      <c r="N54" s="2033"/>
      <c r="O54" s="2033"/>
      <c r="P54" s="2033"/>
      <c r="Q54" s="2033"/>
      <c r="R54" s="2033"/>
      <c r="S54" s="2033"/>
      <c r="T54" s="2033"/>
      <c r="U54" s="2033"/>
      <c r="V54" s="2033"/>
      <c r="W54" s="2033"/>
      <c r="X54" s="2033"/>
      <c r="Y54" s="2033"/>
      <c r="Z54" s="2033"/>
      <c r="AA54" s="2033"/>
      <c r="AB54" s="2033"/>
      <c r="AC54" s="2033"/>
      <c r="AD54" s="777"/>
    </row>
    <row r="55" spans="1:31" s="778" customFormat="1" ht="15.75" customHeight="1">
      <c r="A55" s="810" t="s">
        <v>2743</v>
      </c>
      <c r="B55" s="810"/>
      <c r="C55" s="810"/>
      <c r="D55" s="810"/>
      <c r="E55" s="810"/>
      <c r="F55" s="810"/>
      <c r="G55" s="810"/>
      <c r="H55" s="810"/>
      <c r="I55" s="810"/>
      <c r="J55" s="810"/>
      <c r="K55" s="2014" t="str">
        <f>IF(AE49&lt;&gt;"",IFERROR(VLOOKUP(AE49,AF167:AR177,12,FALSE),""),第二面!K55)</f>
        <v/>
      </c>
      <c r="L55" s="2014"/>
      <c r="M55" s="2014"/>
      <c r="N55" s="2014"/>
      <c r="O55" s="2014"/>
      <c r="P55" s="2014"/>
      <c r="Q55" s="2014"/>
      <c r="R55" s="2014"/>
      <c r="S55" s="2014"/>
      <c r="T55" s="2014"/>
      <c r="U55" s="2014"/>
      <c r="V55" s="2014"/>
      <c r="W55" s="2014"/>
      <c r="X55" s="2014"/>
      <c r="Y55" s="2014"/>
      <c r="Z55" s="2014"/>
      <c r="AA55" s="2014"/>
      <c r="AB55" s="2014"/>
      <c r="AC55" s="2014"/>
      <c r="AD55" s="777"/>
    </row>
    <row r="56" spans="1:31" s="778" customFormat="1" ht="15.75" customHeight="1">
      <c r="A56" s="810" t="s">
        <v>3605</v>
      </c>
      <c r="B56" s="810"/>
      <c r="C56" s="810"/>
      <c r="D56" s="810"/>
      <c r="E56" s="810"/>
      <c r="F56" s="810"/>
      <c r="G56" s="810"/>
      <c r="H56" s="810"/>
      <c r="I56" s="810"/>
      <c r="J56" s="810"/>
      <c r="K56" s="2014" t="str">
        <f>IF(AE49&lt;&gt;"",IFERROR(VLOOKUP(AE49,AF167:AR177,13,FALSE),""),第二面!K56)</f>
        <v/>
      </c>
      <c r="L56" s="2014"/>
      <c r="M56" s="2014"/>
      <c r="N56" s="2014"/>
      <c r="O56" s="2014"/>
      <c r="P56" s="2014"/>
      <c r="Q56" s="2014"/>
      <c r="R56" s="2014"/>
      <c r="S56" s="2014"/>
      <c r="T56" s="2014"/>
      <c r="U56" s="2014"/>
      <c r="V56" s="2014"/>
      <c r="W56" s="2014"/>
      <c r="X56" s="2014"/>
      <c r="Y56" s="2014"/>
      <c r="Z56" s="2014"/>
      <c r="AA56" s="2014"/>
      <c r="AB56" s="2014"/>
      <c r="AC56" s="2014"/>
      <c r="AD56" s="777"/>
    </row>
    <row r="57" spans="1:31" s="778" customFormat="1" ht="15.75" customHeight="1">
      <c r="A57" s="819"/>
      <c r="B57" s="819"/>
      <c r="C57" s="819"/>
      <c r="D57" s="819"/>
      <c r="E57" s="819"/>
      <c r="F57" s="819"/>
      <c r="G57" s="819"/>
      <c r="H57" s="819"/>
      <c r="I57" s="819"/>
      <c r="J57" s="819"/>
      <c r="K57" s="821"/>
      <c r="L57" s="821"/>
      <c r="M57" s="821"/>
      <c r="N57" s="821"/>
      <c r="O57" s="821"/>
      <c r="P57" s="821"/>
      <c r="Q57" s="821"/>
      <c r="R57" s="821"/>
      <c r="S57" s="821"/>
      <c r="T57" s="821"/>
      <c r="U57" s="821"/>
      <c r="V57" s="821"/>
      <c r="W57" s="821"/>
      <c r="X57" s="821"/>
      <c r="Y57" s="821"/>
      <c r="Z57" s="821"/>
      <c r="AA57" s="821"/>
      <c r="AB57" s="821"/>
      <c r="AC57" s="821"/>
      <c r="AD57" s="777"/>
    </row>
    <row r="58" spans="1:31" ht="16.5" customHeight="1">
      <c r="A58" s="822" t="s">
        <v>3606</v>
      </c>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813"/>
      <c r="AB58" s="813"/>
      <c r="AC58" s="813"/>
      <c r="AD58" s="599"/>
    </row>
    <row r="59" spans="1:31" ht="16.5" customHeight="1" thickBot="1">
      <c r="A59" s="780" t="s">
        <v>2794</v>
      </c>
      <c r="B59" s="810"/>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599"/>
    </row>
    <row r="60" spans="1:31" ht="16.5" customHeight="1" thickBot="1">
      <c r="A60" s="780" t="s">
        <v>2739</v>
      </c>
      <c r="B60" s="810"/>
      <c r="C60" s="810"/>
      <c r="D60" s="810"/>
      <c r="E60" s="810"/>
      <c r="F60" s="814"/>
      <c r="G60" s="814"/>
      <c r="H60" s="814"/>
      <c r="I60" s="814"/>
      <c r="J60" s="814"/>
      <c r="K60" s="814" t="s">
        <v>2565</v>
      </c>
      <c r="L60" s="2046" t="str">
        <f>IF(AE60&lt;&gt;"",IFERROR(VLOOKUP(AE60,AF167:AR177,2,FALSE),""),'第二面-3'!L3)</f>
        <v/>
      </c>
      <c r="M60" s="2046"/>
      <c r="N60" s="2046"/>
      <c r="O60" s="2037" t="s">
        <v>2566</v>
      </c>
      <c r="P60" s="2037"/>
      <c r="Q60" s="2037"/>
      <c r="R60" s="2046" t="str">
        <f>IF(AE60&lt;&gt;"",IFERROR(VLOOKUP(AE60,AF167:AR177,3,FALSE),""),'第二面-3'!R3)</f>
        <v/>
      </c>
      <c r="S60" s="2046"/>
      <c r="T60" s="2046"/>
      <c r="U60" s="2037" t="s">
        <v>2567</v>
      </c>
      <c r="V60" s="2037"/>
      <c r="W60" s="2037"/>
      <c r="X60" s="2046" t="str">
        <f>IF(AE60&lt;&gt;"",IFERROR(VLOOKUP(AE60,AF167:AR177,4,FALSE),""),'第二面-3'!X3)</f>
        <v/>
      </c>
      <c r="Y60" s="2046"/>
      <c r="Z60" s="2046"/>
      <c r="AA60" s="2046"/>
      <c r="AB60" s="2046"/>
      <c r="AC60" s="810" t="s">
        <v>17</v>
      </c>
      <c r="AD60" s="599" t="s">
        <v>2519</v>
      </c>
      <c r="AE60" s="815"/>
    </row>
    <row r="61" spans="1:31" ht="16.5" customHeight="1">
      <c r="A61" s="780" t="s">
        <v>2734</v>
      </c>
      <c r="B61" s="810"/>
      <c r="C61" s="810"/>
      <c r="D61" s="810"/>
      <c r="E61" s="810"/>
      <c r="F61" s="816"/>
      <c r="G61" s="816"/>
      <c r="H61" s="816"/>
      <c r="I61" s="816"/>
      <c r="J61" s="816"/>
      <c r="K61" s="2033" t="str">
        <f>IF(AE60&lt;&gt;"",IFERROR(VLOOKUP(AE60,AF167:AR177,5,FALSE),""),'第二面-3'!K4)</f>
        <v/>
      </c>
      <c r="L61" s="2033"/>
      <c r="M61" s="2033"/>
      <c r="N61" s="2033"/>
      <c r="O61" s="2033"/>
      <c r="P61" s="2033"/>
      <c r="Q61" s="2033"/>
      <c r="R61" s="2033"/>
      <c r="S61" s="2033"/>
      <c r="T61" s="2033"/>
      <c r="U61" s="2033"/>
      <c r="V61" s="2033"/>
      <c r="W61" s="2033"/>
      <c r="X61" s="2033"/>
      <c r="Y61" s="2033"/>
      <c r="Z61" s="2033"/>
      <c r="AA61" s="2033"/>
      <c r="AB61" s="2033"/>
      <c r="AC61" s="2033"/>
      <c r="AD61" s="599"/>
    </row>
    <row r="62" spans="1:31" ht="16.5" customHeight="1">
      <c r="A62" s="780" t="s">
        <v>2795</v>
      </c>
      <c r="B62" s="810"/>
      <c r="C62" s="810"/>
      <c r="D62" s="810"/>
      <c r="E62" s="810"/>
      <c r="F62" s="810"/>
      <c r="G62" s="810"/>
      <c r="H62" s="810"/>
      <c r="I62" s="810"/>
      <c r="J62" s="810"/>
      <c r="K62" s="810" t="s">
        <v>2565</v>
      </c>
      <c r="L62" s="2045" t="str">
        <f>IF(AE60&lt;&gt;"",IFERROR(VLOOKUP(AE60,AF167:AR177,6,FALSE),""),'第二面-3'!L5)</f>
        <v/>
      </c>
      <c r="M62" s="2045"/>
      <c r="N62" s="2037" t="s">
        <v>2570</v>
      </c>
      <c r="O62" s="2037"/>
      <c r="P62" s="2037"/>
      <c r="Q62" s="2037"/>
      <c r="R62" s="2037"/>
      <c r="S62" s="2046" t="str">
        <f>IF(AE60&lt;&gt;"",IFERROR(VLOOKUP(AE60,AF167:AR177,7,FALSE),""),'第二面-3'!S5)</f>
        <v/>
      </c>
      <c r="T62" s="2046"/>
      <c r="U62" s="2037" t="s">
        <v>2571</v>
      </c>
      <c r="V62" s="2037"/>
      <c r="W62" s="2037"/>
      <c r="X62" s="2037"/>
      <c r="Y62" s="2046" t="str">
        <f>IF(AE60&lt;&gt;"",IFERROR(VLOOKUP(AE60,AF167:AR177,8,FALSE),""),'第二面-3'!Y5)</f>
        <v/>
      </c>
      <c r="Z62" s="2046"/>
      <c r="AA62" s="2046"/>
      <c r="AB62" s="2046"/>
      <c r="AC62" s="810" t="s">
        <v>17</v>
      </c>
      <c r="AD62" s="599"/>
    </row>
    <row r="63" spans="1:31" ht="16.5" customHeight="1">
      <c r="A63" s="780"/>
      <c r="B63" s="810"/>
      <c r="C63" s="810"/>
      <c r="D63" s="810"/>
      <c r="E63" s="810"/>
      <c r="F63" s="810"/>
      <c r="G63" s="810"/>
      <c r="H63" s="810"/>
      <c r="I63" s="810"/>
      <c r="J63" s="810"/>
      <c r="K63" s="2042" t="str">
        <f>IF(AE60&lt;&gt;"",IFERROR(VLOOKUP(AE60,AF167:AR177,9,FALSE),""),'第二面-3'!K6)</f>
        <v/>
      </c>
      <c r="L63" s="2042"/>
      <c r="M63" s="2042"/>
      <c r="N63" s="2042"/>
      <c r="O63" s="2042"/>
      <c r="P63" s="2042"/>
      <c r="Q63" s="2042"/>
      <c r="R63" s="2042"/>
      <c r="S63" s="2042"/>
      <c r="T63" s="2042"/>
      <c r="U63" s="2042"/>
      <c r="V63" s="2042"/>
      <c r="W63" s="2042"/>
      <c r="X63" s="2042"/>
      <c r="Y63" s="2042"/>
      <c r="Z63" s="2042"/>
      <c r="AA63" s="2042"/>
      <c r="AB63" s="2042"/>
      <c r="AC63" s="2042"/>
      <c r="AD63" s="599"/>
    </row>
    <row r="64" spans="1:31" ht="16.5" customHeight="1">
      <c r="A64" s="780" t="s">
        <v>2741</v>
      </c>
      <c r="B64" s="810"/>
      <c r="C64" s="810"/>
      <c r="D64" s="810"/>
      <c r="E64" s="810"/>
      <c r="F64" s="810"/>
      <c r="G64" s="810"/>
      <c r="H64" s="810"/>
      <c r="I64" s="810"/>
      <c r="J64" s="810"/>
      <c r="K64" s="2032" t="str">
        <f>IF(AE60&lt;&gt;"",IFERROR(VLOOKUP(AE60,AF167:AR177,10,FALSE),""),'第二面-3'!K7)</f>
        <v/>
      </c>
      <c r="L64" s="2032"/>
      <c r="M64" s="2032"/>
      <c r="N64" s="809"/>
      <c r="O64" s="809"/>
      <c r="P64" s="809"/>
      <c r="Q64" s="810"/>
      <c r="R64" s="810"/>
      <c r="S64" s="810"/>
      <c r="T64" s="810"/>
      <c r="U64" s="810"/>
      <c r="V64" s="810"/>
      <c r="W64" s="810"/>
      <c r="X64" s="810"/>
      <c r="Y64" s="810"/>
      <c r="Z64" s="810"/>
      <c r="AA64" s="810"/>
      <c r="AB64" s="810"/>
      <c r="AC64" s="810"/>
      <c r="AD64" s="599"/>
    </row>
    <row r="65" spans="1:31" ht="16.5" customHeight="1">
      <c r="A65" s="780" t="s">
        <v>2742</v>
      </c>
      <c r="B65" s="810"/>
      <c r="C65" s="810"/>
      <c r="D65" s="810"/>
      <c r="E65" s="810"/>
      <c r="F65" s="810"/>
      <c r="G65" s="810"/>
      <c r="H65" s="810"/>
      <c r="I65" s="810"/>
      <c r="J65" s="810"/>
      <c r="K65" s="2033" t="str">
        <f>IF(AE60&lt;&gt;"",IFERROR(VLOOKUP(AE60,AF167:AR177,11,FALSE),""),'第二面-3'!K8)</f>
        <v/>
      </c>
      <c r="L65" s="2033"/>
      <c r="M65" s="2033"/>
      <c r="N65" s="2033"/>
      <c r="O65" s="2033"/>
      <c r="P65" s="2033"/>
      <c r="Q65" s="2033"/>
      <c r="R65" s="2033"/>
      <c r="S65" s="2033"/>
      <c r="T65" s="2033"/>
      <c r="U65" s="2033"/>
      <c r="V65" s="2033"/>
      <c r="W65" s="2033"/>
      <c r="X65" s="2033"/>
      <c r="Y65" s="2033"/>
      <c r="Z65" s="2033"/>
      <c r="AA65" s="2033"/>
      <c r="AB65" s="2033"/>
      <c r="AC65" s="2033"/>
      <c r="AD65" s="599"/>
    </row>
    <row r="66" spans="1:31" ht="16.5" customHeight="1">
      <c r="A66" s="780" t="s">
        <v>2743</v>
      </c>
      <c r="B66" s="810"/>
      <c r="C66" s="810"/>
      <c r="D66" s="810"/>
      <c r="E66" s="810"/>
      <c r="F66" s="810"/>
      <c r="G66" s="810"/>
      <c r="H66" s="810"/>
      <c r="I66" s="810"/>
      <c r="J66" s="810"/>
      <c r="K66" s="2014" t="str">
        <f>IF(AE60&lt;&gt;"",IFERROR(VLOOKUP(AE60,AF167:AR177,12,FALSE),""),'第二面-3'!K9)</f>
        <v/>
      </c>
      <c r="L66" s="2014"/>
      <c r="M66" s="2014"/>
      <c r="N66" s="2014"/>
      <c r="O66" s="2014"/>
      <c r="P66" s="2014"/>
      <c r="Q66" s="2014"/>
      <c r="R66" s="2014"/>
      <c r="S66" s="2014"/>
      <c r="T66" s="2014"/>
      <c r="U66" s="2014"/>
      <c r="V66" s="2014"/>
      <c r="W66" s="2014"/>
      <c r="X66" s="2014"/>
      <c r="Y66" s="2014"/>
      <c r="Z66" s="2014"/>
      <c r="AA66" s="2014"/>
      <c r="AB66" s="2014"/>
      <c r="AC66" s="2014"/>
      <c r="AD66" s="599"/>
    </row>
    <row r="67" spans="1:31" ht="16.5" customHeight="1">
      <c r="A67" s="780" t="s">
        <v>2796</v>
      </c>
      <c r="B67" s="810"/>
      <c r="C67" s="810"/>
      <c r="D67" s="810"/>
      <c r="E67" s="810"/>
      <c r="F67" s="810"/>
      <c r="G67" s="810"/>
      <c r="H67" s="810"/>
      <c r="I67" s="810"/>
      <c r="J67" s="810"/>
      <c r="K67" s="2014" t="str">
        <f>IF(AE60&lt;&gt;"",IFERROR(VLOOKUP(AE60,AF167:AR177,13,FALSE),""),'第二面-3'!K10)</f>
        <v/>
      </c>
      <c r="L67" s="2014"/>
      <c r="M67" s="2014"/>
      <c r="N67" s="2014"/>
      <c r="O67" s="2014"/>
      <c r="P67" s="2014"/>
      <c r="Q67" s="2014"/>
      <c r="R67" s="2014"/>
      <c r="S67" s="2014"/>
      <c r="T67" s="2014"/>
      <c r="U67" s="2014"/>
      <c r="V67" s="2014"/>
      <c r="W67" s="2014"/>
      <c r="X67" s="2014"/>
      <c r="Y67" s="2014"/>
      <c r="Z67" s="2014"/>
      <c r="AA67" s="2014"/>
      <c r="AB67" s="2014"/>
      <c r="AC67" s="2014"/>
      <c r="AD67" s="599"/>
    </row>
    <row r="68" spans="1:31" ht="8.4499999999999993" customHeight="1">
      <c r="A68" s="823"/>
      <c r="B68" s="2038"/>
      <c r="C68" s="2038"/>
      <c r="D68" s="2038"/>
      <c r="E68" s="2038"/>
      <c r="F68" s="2038"/>
      <c r="G68" s="2038"/>
      <c r="H68" s="2038"/>
      <c r="I68" s="2038"/>
      <c r="J68" s="2038"/>
      <c r="K68" s="2038"/>
      <c r="L68" s="2038"/>
      <c r="M68" s="2039"/>
      <c r="N68" s="2039"/>
      <c r="O68" s="2039"/>
      <c r="P68" s="2039"/>
      <c r="Q68" s="2039"/>
      <c r="R68" s="2039"/>
      <c r="S68" s="2039"/>
      <c r="T68" s="2039"/>
      <c r="U68" s="2039"/>
      <c r="V68" s="2039"/>
      <c r="W68" s="2039"/>
      <c r="X68" s="2039"/>
      <c r="Y68" s="2039"/>
      <c r="Z68" s="2039"/>
      <c r="AA68" s="2039"/>
      <c r="AB68" s="2039"/>
      <c r="AC68" s="2039"/>
      <c r="AD68" s="599"/>
    </row>
    <row r="69" spans="1:31" ht="16.5" customHeight="1" thickBot="1">
      <c r="A69" s="780" t="s">
        <v>2797</v>
      </c>
      <c r="B69" s="810"/>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599"/>
    </row>
    <row r="70" spans="1:31" ht="16.5" customHeight="1" thickBot="1">
      <c r="A70" s="780" t="s">
        <v>2739</v>
      </c>
      <c r="B70" s="810"/>
      <c r="C70" s="810"/>
      <c r="D70" s="810"/>
      <c r="E70" s="810"/>
      <c r="F70" s="814"/>
      <c r="G70" s="814"/>
      <c r="H70" s="814"/>
      <c r="I70" s="814"/>
      <c r="J70" s="814"/>
      <c r="K70" s="814" t="s">
        <v>2565</v>
      </c>
      <c r="L70" s="2046" t="str">
        <f>IF(AE70&lt;&gt;"",IFERROR(VLOOKUP(AE70,AF167:AR177,2,FALSE),""),'第二面-3'!L12)</f>
        <v/>
      </c>
      <c r="M70" s="2046"/>
      <c r="N70" s="2046"/>
      <c r="O70" s="2037" t="s">
        <v>2566</v>
      </c>
      <c r="P70" s="2037"/>
      <c r="Q70" s="2037"/>
      <c r="R70" s="2046" t="str">
        <f>IF(AE70&lt;&gt;"",IFERROR(VLOOKUP(AE70,AF167:AR177,3,FALSE),""),'第二面-3'!R12)</f>
        <v/>
      </c>
      <c r="S70" s="2046"/>
      <c r="T70" s="2046"/>
      <c r="U70" s="2037" t="s">
        <v>2567</v>
      </c>
      <c r="V70" s="2037"/>
      <c r="W70" s="2037"/>
      <c r="X70" s="2046" t="str">
        <f>IF(AE70&lt;&gt;"",IFERROR(VLOOKUP(AE70,AF167:AR177,4,FALSE),""),'第二面-3'!X12)</f>
        <v/>
      </c>
      <c r="Y70" s="2046"/>
      <c r="Z70" s="2046"/>
      <c r="AA70" s="2046"/>
      <c r="AB70" s="2046"/>
      <c r="AC70" s="810" t="s">
        <v>17</v>
      </c>
      <c r="AD70" s="599" t="s">
        <v>2519</v>
      </c>
      <c r="AE70" s="815"/>
    </row>
    <row r="71" spans="1:31" ht="16.5" customHeight="1">
      <c r="A71" s="780" t="s">
        <v>2734</v>
      </c>
      <c r="B71" s="810"/>
      <c r="C71" s="810"/>
      <c r="D71" s="810"/>
      <c r="E71" s="810"/>
      <c r="F71" s="816"/>
      <c r="G71" s="816"/>
      <c r="H71" s="816"/>
      <c r="I71" s="816"/>
      <c r="J71" s="816"/>
      <c r="K71" s="2033" t="str">
        <f>IF(AE70&lt;&gt;"",IFERROR(VLOOKUP(AE70,AF167:AR177,5,FALSE),""),'第二面-3'!K13)</f>
        <v/>
      </c>
      <c r="L71" s="2033"/>
      <c r="M71" s="2033"/>
      <c r="N71" s="2033"/>
      <c r="O71" s="2033"/>
      <c r="P71" s="2033"/>
      <c r="Q71" s="2033"/>
      <c r="R71" s="2033"/>
      <c r="S71" s="2033"/>
      <c r="T71" s="2033"/>
      <c r="U71" s="2033"/>
      <c r="V71" s="2033"/>
      <c r="W71" s="2033"/>
      <c r="X71" s="2033"/>
      <c r="Y71" s="2033"/>
      <c r="Z71" s="2033"/>
      <c r="AA71" s="2033"/>
      <c r="AB71" s="2033"/>
      <c r="AC71" s="2033"/>
      <c r="AD71" s="599"/>
    </row>
    <row r="72" spans="1:31" ht="16.5" customHeight="1">
      <c r="A72" s="780" t="s">
        <v>2795</v>
      </c>
      <c r="B72" s="810"/>
      <c r="C72" s="810"/>
      <c r="D72" s="810"/>
      <c r="E72" s="810"/>
      <c r="F72" s="810"/>
      <c r="G72" s="810"/>
      <c r="H72" s="810"/>
      <c r="I72" s="810"/>
      <c r="J72" s="810"/>
      <c r="K72" s="810" t="s">
        <v>2565</v>
      </c>
      <c r="L72" s="2045" t="str">
        <f>IF(AE70&lt;&gt;"",IFERROR(VLOOKUP(AE70,AF167:AR177,6,FALSE),""),'第二面-3'!L14)</f>
        <v/>
      </c>
      <c r="M72" s="2045"/>
      <c r="N72" s="2037" t="s">
        <v>2570</v>
      </c>
      <c r="O72" s="2037"/>
      <c r="P72" s="2037"/>
      <c r="Q72" s="2037"/>
      <c r="R72" s="2037"/>
      <c r="S72" s="2046" t="str">
        <f>IF(AE70&lt;&gt;"",IFERROR(VLOOKUP(AE70,AF167:AR177,7,FALSE),""),'第二面-3'!S14)</f>
        <v/>
      </c>
      <c r="T72" s="2046"/>
      <c r="U72" s="2037" t="s">
        <v>2571</v>
      </c>
      <c r="V72" s="2037"/>
      <c r="W72" s="2037"/>
      <c r="X72" s="2037"/>
      <c r="Y72" s="2046" t="str">
        <f>IF(AE70&lt;&gt;"",IFERROR(VLOOKUP(AE70,AF167:AR177,8,FALSE),""),'第二面-3'!Y14)</f>
        <v/>
      </c>
      <c r="Z72" s="2046"/>
      <c r="AA72" s="2046"/>
      <c r="AB72" s="2046"/>
      <c r="AC72" s="810" t="s">
        <v>17</v>
      </c>
      <c r="AD72" s="599"/>
    </row>
    <row r="73" spans="1:31" ht="16.5" customHeight="1">
      <c r="A73" s="780"/>
      <c r="B73" s="810"/>
      <c r="C73" s="810"/>
      <c r="D73" s="810"/>
      <c r="E73" s="810"/>
      <c r="F73" s="810"/>
      <c r="G73" s="810"/>
      <c r="H73" s="810"/>
      <c r="I73" s="810"/>
      <c r="J73" s="810"/>
      <c r="K73" s="2042" t="str">
        <f>IF(AE70&lt;&gt;"",IFERROR(VLOOKUP(AE70,AF167:AR177,9,FALSE),""),'第二面-3'!K15)</f>
        <v/>
      </c>
      <c r="L73" s="2042"/>
      <c r="M73" s="2042"/>
      <c r="N73" s="2042"/>
      <c r="O73" s="2042"/>
      <c r="P73" s="2042"/>
      <c r="Q73" s="2042"/>
      <c r="R73" s="2042"/>
      <c r="S73" s="2042"/>
      <c r="T73" s="2042"/>
      <c r="U73" s="2042"/>
      <c r="V73" s="2042"/>
      <c r="W73" s="2042"/>
      <c r="X73" s="2042"/>
      <c r="Y73" s="2042"/>
      <c r="Z73" s="2042"/>
      <c r="AA73" s="2042"/>
      <c r="AB73" s="2042"/>
      <c r="AC73" s="2042"/>
      <c r="AD73" s="599"/>
    </row>
    <row r="74" spans="1:31" ht="16.5" customHeight="1">
      <c r="A74" s="780" t="s">
        <v>2741</v>
      </c>
      <c r="B74" s="810"/>
      <c r="C74" s="810"/>
      <c r="D74" s="810"/>
      <c r="E74" s="810"/>
      <c r="F74" s="810"/>
      <c r="G74" s="810"/>
      <c r="H74" s="810"/>
      <c r="I74" s="810"/>
      <c r="J74" s="810"/>
      <c r="K74" s="2032" t="str">
        <f>IF(AE70&lt;&gt;"",IFERROR(VLOOKUP(AE70,AF167:AR177,10,FALSE),""),'第二面-3'!K16)</f>
        <v/>
      </c>
      <c r="L74" s="2032"/>
      <c r="M74" s="2032"/>
      <c r="N74" s="809"/>
      <c r="O74" s="809"/>
      <c r="P74" s="809"/>
      <c r="Q74" s="810"/>
      <c r="R74" s="810"/>
      <c r="S74" s="810"/>
      <c r="T74" s="810"/>
      <c r="U74" s="810"/>
      <c r="V74" s="810"/>
      <c r="W74" s="810"/>
      <c r="X74" s="810"/>
      <c r="Y74" s="810"/>
      <c r="Z74" s="810"/>
      <c r="AA74" s="810"/>
      <c r="AB74" s="810"/>
      <c r="AC74" s="810"/>
      <c r="AD74" s="599"/>
    </row>
    <row r="75" spans="1:31" ht="16.5" customHeight="1">
      <c r="A75" s="780" t="s">
        <v>2742</v>
      </c>
      <c r="B75" s="810"/>
      <c r="C75" s="810"/>
      <c r="D75" s="810"/>
      <c r="E75" s="810"/>
      <c r="F75" s="810"/>
      <c r="G75" s="810"/>
      <c r="H75" s="810"/>
      <c r="I75" s="810"/>
      <c r="J75" s="810"/>
      <c r="K75" s="2033" t="str">
        <f>IF(AE70&lt;&gt;"",IFERROR(VLOOKUP(AE70,AF167:AR177,11,FALSE),""),'第二面-3'!K17)</f>
        <v/>
      </c>
      <c r="L75" s="2033"/>
      <c r="M75" s="2033"/>
      <c r="N75" s="2033"/>
      <c r="O75" s="2033"/>
      <c r="P75" s="2033"/>
      <c r="Q75" s="2033"/>
      <c r="R75" s="2033"/>
      <c r="S75" s="2033"/>
      <c r="T75" s="2033"/>
      <c r="U75" s="2033"/>
      <c r="V75" s="2033"/>
      <c r="W75" s="2033"/>
      <c r="X75" s="2033"/>
      <c r="Y75" s="2033"/>
      <c r="Z75" s="2033"/>
      <c r="AA75" s="2033"/>
      <c r="AB75" s="2033"/>
      <c r="AC75" s="2033"/>
      <c r="AD75" s="599"/>
    </row>
    <row r="76" spans="1:31" ht="16.5" customHeight="1">
      <c r="A76" s="780" t="s">
        <v>2743</v>
      </c>
      <c r="B76" s="810"/>
      <c r="C76" s="810"/>
      <c r="D76" s="810"/>
      <c r="E76" s="810"/>
      <c r="F76" s="810"/>
      <c r="G76" s="810"/>
      <c r="H76" s="810"/>
      <c r="I76" s="810"/>
      <c r="J76" s="810"/>
      <c r="K76" s="2014" t="str">
        <f>IF(AE70&lt;&gt;"",IFERROR(VLOOKUP(AE70,AF167:AR177,12,FALSE),""),'第二面-3'!K18)</f>
        <v/>
      </c>
      <c r="L76" s="2014"/>
      <c r="M76" s="2014"/>
      <c r="N76" s="2014"/>
      <c r="O76" s="2014"/>
      <c r="P76" s="2014"/>
      <c r="Q76" s="2014"/>
      <c r="R76" s="2014"/>
      <c r="S76" s="2014"/>
      <c r="T76" s="2014"/>
      <c r="U76" s="2014"/>
      <c r="V76" s="2014"/>
      <c r="W76" s="2014"/>
      <c r="X76" s="2014"/>
      <c r="Y76" s="2014"/>
      <c r="Z76" s="2014"/>
      <c r="AA76" s="2014"/>
      <c r="AB76" s="2014"/>
      <c r="AC76" s="2014"/>
      <c r="AD76" s="599"/>
    </row>
    <row r="77" spans="1:31" ht="16.5" customHeight="1" thickBot="1">
      <c r="A77" s="780" t="s">
        <v>2796</v>
      </c>
      <c r="B77" s="810"/>
      <c r="C77" s="810"/>
      <c r="D77" s="810"/>
      <c r="E77" s="810"/>
      <c r="F77" s="810"/>
      <c r="G77" s="810"/>
      <c r="H77" s="810"/>
      <c r="I77" s="810"/>
      <c r="J77" s="810"/>
      <c r="K77" s="2014" t="str">
        <f>IF(AE70&lt;&gt;"",IFERROR(VLOOKUP(AE70,AF167:AR177,13,FALSE),""),'第二面-3'!K19)</f>
        <v/>
      </c>
      <c r="L77" s="2014"/>
      <c r="M77" s="2014"/>
      <c r="N77" s="2014"/>
      <c r="O77" s="2014"/>
      <c r="P77" s="2014"/>
      <c r="Q77" s="2014"/>
      <c r="R77" s="2014"/>
      <c r="S77" s="2014"/>
      <c r="T77" s="2014"/>
      <c r="U77" s="2014"/>
      <c r="V77" s="2014"/>
      <c r="W77" s="2014"/>
      <c r="X77" s="2014"/>
      <c r="Y77" s="2014"/>
      <c r="Z77" s="2014"/>
      <c r="AA77" s="2014"/>
      <c r="AB77" s="2014"/>
      <c r="AC77" s="2014"/>
      <c r="AD77" s="599"/>
    </row>
    <row r="78" spans="1:31" ht="16.5" customHeight="1" thickBot="1">
      <c r="A78" s="780" t="s">
        <v>2739</v>
      </c>
      <c r="B78" s="810"/>
      <c r="C78" s="810"/>
      <c r="D78" s="810"/>
      <c r="E78" s="810"/>
      <c r="F78" s="814"/>
      <c r="G78" s="814"/>
      <c r="H78" s="814"/>
      <c r="I78" s="814"/>
      <c r="J78" s="814"/>
      <c r="K78" s="814" t="s">
        <v>2565</v>
      </c>
      <c r="L78" s="2046" t="str">
        <f>IF(AE78&lt;&gt;"",IFERROR(VLOOKUP(AE78,AF167:AR177,2,FALSE),""),'第二面-3'!L20)</f>
        <v/>
      </c>
      <c r="M78" s="2046"/>
      <c r="N78" s="2046"/>
      <c r="O78" s="2037" t="s">
        <v>2566</v>
      </c>
      <c r="P78" s="2037"/>
      <c r="Q78" s="2037"/>
      <c r="R78" s="2046" t="str">
        <f>IF(AE78&lt;&gt;"",IFERROR(VLOOKUP(AE78,AF167:AR177,3,FALSE),""),'第二面-3'!R20)</f>
        <v/>
      </c>
      <c r="S78" s="2046"/>
      <c r="T78" s="2046"/>
      <c r="U78" s="2037" t="s">
        <v>2567</v>
      </c>
      <c r="V78" s="2037"/>
      <c r="W78" s="2037"/>
      <c r="X78" s="2046" t="str">
        <f>IF(AE78&lt;&gt;"",IFERROR(VLOOKUP(AE78,AF167:AR177,4,FALSE),""),'第二面-3'!X20)</f>
        <v/>
      </c>
      <c r="Y78" s="2046"/>
      <c r="Z78" s="2046"/>
      <c r="AA78" s="2046"/>
      <c r="AB78" s="2046"/>
      <c r="AC78" s="810" t="s">
        <v>17</v>
      </c>
      <c r="AD78" s="599" t="s">
        <v>2519</v>
      </c>
      <c r="AE78" s="815"/>
    </row>
    <row r="79" spans="1:31" ht="16.5" customHeight="1">
      <c r="A79" s="780" t="s">
        <v>2734</v>
      </c>
      <c r="B79" s="810"/>
      <c r="C79" s="810"/>
      <c r="D79" s="810"/>
      <c r="E79" s="810"/>
      <c r="F79" s="816"/>
      <c r="G79" s="816"/>
      <c r="H79" s="816"/>
      <c r="I79" s="816"/>
      <c r="J79" s="816"/>
      <c r="K79" s="2033" t="str">
        <f>IF(AE78&lt;&gt;"",IFERROR(VLOOKUP(AE78,AF167:AR177,5,FALSE),""),'第二面-3'!K21)</f>
        <v/>
      </c>
      <c r="L79" s="2033"/>
      <c r="M79" s="2033"/>
      <c r="N79" s="2033"/>
      <c r="O79" s="2033"/>
      <c r="P79" s="2033"/>
      <c r="Q79" s="2033"/>
      <c r="R79" s="2033"/>
      <c r="S79" s="2033"/>
      <c r="T79" s="2033"/>
      <c r="U79" s="2033"/>
      <c r="V79" s="2033"/>
      <c r="W79" s="2033"/>
      <c r="X79" s="2033"/>
      <c r="Y79" s="2033"/>
      <c r="Z79" s="2033"/>
      <c r="AA79" s="2033"/>
      <c r="AB79" s="2033"/>
      <c r="AC79" s="2033"/>
      <c r="AD79" s="599"/>
    </row>
    <row r="80" spans="1:31" ht="16.5" customHeight="1">
      <c r="A80" s="780" t="s">
        <v>2795</v>
      </c>
      <c r="B80" s="810"/>
      <c r="C80" s="810"/>
      <c r="D80" s="810"/>
      <c r="E80" s="810"/>
      <c r="F80" s="810"/>
      <c r="G80" s="810"/>
      <c r="H80" s="810"/>
      <c r="I80" s="810"/>
      <c r="J80" s="810"/>
      <c r="K80" s="810" t="s">
        <v>2565</v>
      </c>
      <c r="L80" s="2045" t="str">
        <f>IF(AE78&lt;&gt;"",IFERROR(VLOOKUP(AE78,AF167:AR177,6,FALSE),""),'第二面-3'!L22)</f>
        <v/>
      </c>
      <c r="M80" s="2045"/>
      <c r="N80" s="2037" t="s">
        <v>2570</v>
      </c>
      <c r="O80" s="2037"/>
      <c r="P80" s="2037"/>
      <c r="Q80" s="2037"/>
      <c r="R80" s="2037"/>
      <c r="S80" s="2046" t="str">
        <f>IF(AE78&lt;&gt;"",IFERROR(VLOOKUP(AE78,AF167:AR177,7,FALSE),""),'第二面-3'!S22)</f>
        <v/>
      </c>
      <c r="T80" s="2046"/>
      <c r="U80" s="2037" t="s">
        <v>2571</v>
      </c>
      <c r="V80" s="2037"/>
      <c r="W80" s="2037"/>
      <c r="X80" s="2037"/>
      <c r="Y80" s="2046" t="str">
        <f>IF(AE78&lt;&gt;"",IFERROR(VLOOKUP(AE78,AF167:AR177,8,FALSE),""),'第二面-3'!Y22)</f>
        <v/>
      </c>
      <c r="Z80" s="2046"/>
      <c r="AA80" s="2046"/>
      <c r="AB80" s="2046"/>
      <c r="AC80" s="810" t="s">
        <v>17</v>
      </c>
      <c r="AD80" s="599"/>
    </row>
    <row r="81" spans="1:31" ht="16.5" customHeight="1">
      <c r="A81" s="780"/>
      <c r="B81" s="810"/>
      <c r="C81" s="810"/>
      <c r="D81" s="810"/>
      <c r="E81" s="810"/>
      <c r="F81" s="810"/>
      <c r="G81" s="810"/>
      <c r="H81" s="810"/>
      <c r="I81" s="810"/>
      <c r="J81" s="810"/>
      <c r="K81" s="2042" t="str">
        <f>IF(AE78&lt;&gt;"",IFERROR(VLOOKUP(AE78,AF167:AR177,9,FALSE),""),'第二面-3'!K23)</f>
        <v/>
      </c>
      <c r="L81" s="2042"/>
      <c r="M81" s="2042"/>
      <c r="N81" s="2042"/>
      <c r="O81" s="2042"/>
      <c r="P81" s="2042"/>
      <c r="Q81" s="2042"/>
      <c r="R81" s="2042"/>
      <c r="S81" s="2042"/>
      <c r="T81" s="2042"/>
      <c r="U81" s="2042"/>
      <c r="V81" s="2042"/>
      <c r="W81" s="2042"/>
      <c r="X81" s="2042"/>
      <c r="Y81" s="2042"/>
      <c r="Z81" s="2042"/>
      <c r="AA81" s="2042"/>
      <c r="AB81" s="2042"/>
      <c r="AC81" s="2042"/>
      <c r="AD81" s="599"/>
    </row>
    <row r="82" spans="1:31" ht="16.5" customHeight="1">
      <c r="A82" s="780" t="s">
        <v>2741</v>
      </c>
      <c r="B82" s="810"/>
      <c r="C82" s="810"/>
      <c r="D82" s="810"/>
      <c r="E82" s="810"/>
      <c r="F82" s="810"/>
      <c r="G82" s="810"/>
      <c r="H82" s="810"/>
      <c r="I82" s="810"/>
      <c r="J82" s="810"/>
      <c r="K82" s="2032" t="str">
        <f>IF(AE78&lt;&gt;"",IFERROR(VLOOKUP(AE78,AF167:AR177,10,FALSE),""),'第二面-3'!K24)</f>
        <v/>
      </c>
      <c r="L82" s="2032"/>
      <c r="M82" s="2032"/>
      <c r="N82" s="809"/>
      <c r="O82" s="809"/>
      <c r="P82" s="809"/>
      <c r="Q82" s="810"/>
      <c r="R82" s="810"/>
      <c r="S82" s="810"/>
      <c r="T82" s="810"/>
      <c r="U82" s="810"/>
      <c r="V82" s="810"/>
      <c r="W82" s="810"/>
      <c r="X82" s="810"/>
      <c r="Y82" s="810"/>
      <c r="Z82" s="810"/>
      <c r="AA82" s="810"/>
      <c r="AB82" s="810"/>
      <c r="AC82" s="810"/>
      <c r="AD82" s="599"/>
    </row>
    <row r="83" spans="1:31" ht="16.5" customHeight="1">
      <c r="A83" s="780" t="s">
        <v>2742</v>
      </c>
      <c r="B83" s="810"/>
      <c r="C83" s="810"/>
      <c r="D83" s="810"/>
      <c r="E83" s="810"/>
      <c r="F83" s="810"/>
      <c r="G83" s="810"/>
      <c r="H83" s="810"/>
      <c r="I83" s="810"/>
      <c r="J83" s="810"/>
      <c r="K83" s="2033" t="str">
        <f>IF(AE78&lt;&gt;"",IFERROR(VLOOKUP(AE78,AF167:AR177,11,FALSE),""),'第二面-3'!K25)</f>
        <v/>
      </c>
      <c r="L83" s="2033"/>
      <c r="M83" s="2033"/>
      <c r="N83" s="2033"/>
      <c r="O83" s="2033"/>
      <c r="P83" s="2033"/>
      <c r="Q83" s="2033"/>
      <c r="R83" s="2033"/>
      <c r="S83" s="2033"/>
      <c r="T83" s="2033"/>
      <c r="U83" s="2033"/>
      <c r="V83" s="2033"/>
      <c r="W83" s="2033"/>
      <c r="X83" s="2033"/>
      <c r="Y83" s="2033"/>
      <c r="Z83" s="2033"/>
      <c r="AA83" s="2033"/>
      <c r="AB83" s="2033"/>
      <c r="AC83" s="2033"/>
      <c r="AD83" s="599"/>
    </row>
    <row r="84" spans="1:31" ht="16.5" customHeight="1">
      <c r="A84" s="780" t="s">
        <v>2743</v>
      </c>
      <c r="B84" s="810"/>
      <c r="C84" s="810"/>
      <c r="D84" s="810"/>
      <c r="E84" s="810"/>
      <c r="F84" s="810"/>
      <c r="G84" s="810"/>
      <c r="H84" s="810"/>
      <c r="I84" s="810"/>
      <c r="J84" s="810"/>
      <c r="K84" s="2014" t="str">
        <f>IF(AE78&lt;&gt;"",IFERROR(VLOOKUP(AE78,AF167:AR177,12,FALSE),""),'第二面-3'!K26)</f>
        <v/>
      </c>
      <c r="L84" s="2014"/>
      <c r="M84" s="2014"/>
      <c r="N84" s="2014"/>
      <c r="O84" s="2014"/>
      <c r="P84" s="2014"/>
      <c r="Q84" s="2014"/>
      <c r="R84" s="2014"/>
      <c r="S84" s="2014"/>
      <c r="T84" s="2014"/>
      <c r="U84" s="2014"/>
      <c r="V84" s="2014"/>
      <c r="W84" s="2014"/>
      <c r="X84" s="2014"/>
      <c r="Y84" s="2014"/>
      <c r="Z84" s="2014"/>
      <c r="AA84" s="2014"/>
      <c r="AB84" s="2014"/>
      <c r="AC84" s="2014"/>
      <c r="AD84" s="599"/>
    </row>
    <row r="85" spans="1:31" ht="16.5" customHeight="1" thickBot="1">
      <c r="A85" s="780" t="s">
        <v>2796</v>
      </c>
      <c r="B85" s="810"/>
      <c r="C85" s="810"/>
      <c r="D85" s="810"/>
      <c r="E85" s="810"/>
      <c r="F85" s="810"/>
      <c r="G85" s="810"/>
      <c r="H85" s="810"/>
      <c r="I85" s="810"/>
      <c r="J85" s="810"/>
      <c r="K85" s="2014" t="str">
        <f>IF(AE78&lt;&gt;"",IFERROR(VLOOKUP(AE78,AF167:AR177,13,FALSE),""),'第二面-3'!K27)</f>
        <v/>
      </c>
      <c r="L85" s="2014"/>
      <c r="M85" s="2014"/>
      <c r="N85" s="2014"/>
      <c r="O85" s="2014"/>
      <c r="P85" s="2014"/>
      <c r="Q85" s="2014"/>
      <c r="R85" s="2014"/>
      <c r="S85" s="2014"/>
      <c r="T85" s="2014"/>
      <c r="U85" s="2014"/>
      <c r="V85" s="2014"/>
      <c r="W85" s="2014"/>
      <c r="X85" s="2014"/>
      <c r="Y85" s="2014"/>
      <c r="Z85" s="2014"/>
      <c r="AA85" s="2014"/>
      <c r="AB85" s="2014"/>
      <c r="AC85" s="2014"/>
      <c r="AD85" s="599"/>
    </row>
    <row r="86" spans="1:31" ht="16.5" customHeight="1" thickBot="1">
      <c r="A86" s="780" t="s">
        <v>2739</v>
      </c>
      <c r="B86" s="810"/>
      <c r="C86" s="810"/>
      <c r="D86" s="810"/>
      <c r="E86" s="810"/>
      <c r="F86" s="814"/>
      <c r="G86" s="814"/>
      <c r="H86" s="814"/>
      <c r="I86" s="814"/>
      <c r="J86" s="814"/>
      <c r="K86" s="814" t="s">
        <v>2565</v>
      </c>
      <c r="L86" s="2046" t="str">
        <f>IF(AE86&lt;&gt;"",IFERROR(VLOOKUP(AE86,AF167:AR177,2,FALSE),""),'第二面-3'!L28)</f>
        <v/>
      </c>
      <c r="M86" s="2046"/>
      <c r="N86" s="2046"/>
      <c r="O86" s="2037" t="s">
        <v>2566</v>
      </c>
      <c r="P86" s="2037"/>
      <c r="Q86" s="2037"/>
      <c r="R86" s="2046" t="str">
        <f>IF(AE86&lt;&gt;"",IFERROR(VLOOKUP(AE86,AF167:AR177,3,FALSE),""),'第二面-3'!R28)</f>
        <v/>
      </c>
      <c r="S86" s="2046"/>
      <c r="T86" s="2046"/>
      <c r="U86" s="2037" t="s">
        <v>2567</v>
      </c>
      <c r="V86" s="2037"/>
      <c r="W86" s="2037"/>
      <c r="X86" s="2046" t="str">
        <f>IF(AE86&lt;&gt;"",IFERROR(VLOOKUP(AE86,AF167:AR177,4,FALSE),""),'第二面-3'!X28)</f>
        <v/>
      </c>
      <c r="Y86" s="2046"/>
      <c r="Z86" s="2046"/>
      <c r="AA86" s="2046"/>
      <c r="AB86" s="2046"/>
      <c r="AC86" s="810" t="s">
        <v>17</v>
      </c>
      <c r="AD86" s="599" t="s">
        <v>2519</v>
      </c>
      <c r="AE86" s="815"/>
    </row>
    <row r="87" spans="1:31" ht="16.5" customHeight="1">
      <c r="A87" s="780" t="s">
        <v>2734</v>
      </c>
      <c r="B87" s="810"/>
      <c r="C87" s="810"/>
      <c r="D87" s="810"/>
      <c r="E87" s="810"/>
      <c r="F87" s="816"/>
      <c r="G87" s="816"/>
      <c r="H87" s="816"/>
      <c r="I87" s="816"/>
      <c r="J87" s="816"/>
      <c r="K87" s="2033" t="str">
        <f>IF(AE86&lt;&gt;"",IFERROR(VLOOKUP(AE86,AF167:AR177,5,FALSE),""),'第二面-3'!K29)</f>
        <v/>
      </c>
      <c r="L87" s="2033"/>
      <c r="M87" s="2033"/>
      <c r="N87" s="2033"/>
      <c r="O87" s="2033"/>
      <c r="P87" s="2033"/>
      <c r="Q87" s="2033"/>
      <c r="R87" s="2033"/>
      <c r="S87" s="2033"/>
      <c r="T87" s="2033"/>
      <c r="U87" s="2033"/>
      <c r="V87" s="2033"/>
      <c r="W87" s="2033"/>
      <c r="X87" s="2033"/>
      <c r="Y87" s="2033"/>
      <c r="Z87" s="2033"/>
      <c r="AA87" s="2033"/>
      <c r="AB87" s="2033"/>
      <c r="AC87" s="2033"/>
      <c r="AD87" s="599"/>
    </row>
    <row r="88" spans="1:31" ht="16.5" customHeight="1">
      <c r="A88" s="780" t="s">
        <v>2795</v>
      </c>
      <c r="B88" s="810"/>
      <c r="C88" s="810"/>
      <c r="D88" s="810"/>
      <c r="E88" s="810"/>
      <c r="F88" s="810"/>
      <c r="G88" s="810"/>
      <c r="H88" s="810"/>
      <c r="I88" s="810"/>
      <c r="J88" s="810"/>
      <c r="K88" s="810" t="s">
        <v>2565</v>
      </c>
      <c r="L88" s="2045" t="str">
        <f>IF(AE86&lt;&gt;"",IFERROR(VLOOKUP(AE86,AF167:AR177,6,FALSE),""),'第二面-3'!L30)</f>
        <v/>
      </c>
      <c r="M88" s="2045"/>
      <c r="N88" s="2037" t="s">
        <v>2570</v>
      </c>
      <c r="O88" s="2037"/>
      <c r="P88" s="2037"/>
      <c r="Q88" s="2037"/>
      <c r="R88" s="2037"/>
      <c r="S88" s="2046" t="str">
        <f>IF(AE86&lt;&gt;"",IFERROR(VLOOKUP(AE86,AF167:AR177,7,FALSE),""),'第二面-3'!R28)</f>
        <v/>
      </c>
      <c r="T88" s="2046"/>
      <c r="U88" s="2037" t="s">
        <v>2571</v>
      </c>
      <c r="V88" s="2037"/>
      <c r="W88" s="2037"/>
      <c r="X88" s="2037"/>
      <c r="Y88" s="2046" t="str">
        <f>IF(AE86&lt;&gt;"",IFERROR(VLOOKUP(AE86,AF167:AR177,8,FALSE),""),'第二面-3'!Y30)</f>
        <v/>
      </c>
      <c r="Z88" s="2046"/>
      <c r="AA88" s="2046"/>
      <c r="AB88" s="2046"/>
      <c r="AC88" s="810" t="s">
        <v>17</v>
      </c>
      <c r="AD88" s="599"/>
    </row>
    <row r="89" spans="1:31" ht="16.5" customHeight="1">
      <c r="A89" s="780"/>
      <c r="B89" s="810"/>
      <c r="C89" s="810"/>
      <c r="D89" s="810"/>
      <c r="E89" s="810"/>
      <c r="F89" s="810"/>
      <c r="G89" s="810"/>
      <c r="H89" s="810"/>
      <c r="I89" s="810"/>
      <c r="J89" s="810"/>
      <c r="K89" s="2042" t="str">
        <f>IF(AE86&lt;&gt;"",IFERROR(VLOOKUP(AE86,AF167:AR177,9,FALSE),""),'第二面-3'!K31)</f>
        <v/>
      </c>
      <c r="L89" s="2042"/>
      <c r="M89" s="2042"/>
      <c r="N89" s="2042"/>
      <c r="O89" s="2042"/>
      <c r="P89" s="2042"/>
      <c r="Q89" s="2042"/>
      <c r="R89" s="2042"/>
      <c r="S89" s="2042"/>
      <c r="T89" s="2042"/>
      <c r="U89" s="2042"/>
      <c r="V89" s="2042"/>
      <c r="W89" s="2042"/>
      <c r="X89" s="2042"/>
      <c r="Y89" s="2042"/>
      <c r="Z89" s="2042"/>
      <c r="AA89" s="2042"/>
      <c r="AB89" s="2042"/>
      <c r="AC89" s="2042"/>
      <c r="AD89" s="599"/>
    </row>
    <row r="90" spans="1:31" ht="16.5" customHeight="1">
      <c r="A90" s="780" t="s">
        <v>2741</v>
      </c>
      <c r="B90" s="810"/>
      <c r="C90" s="810"/>
      <c r="D90" s="810"/>
      <c r="E90" s="810"/>
      <c r="F90" s="810"/>
      <c r="G90" s="810"/>
      <c r="H90" s="810"/>
      <c r="I90" s="810"/>
      <c r="J90" s="810"/>
      <c r="K90" s="2032" t="str">
        <f>IF(AE86&lt;&gt;"",IFERROR(VLOOKUP(AE86,AF167:AR177,10,FALSE),""),'第二面-3'!K32)</f>
        <v/>
      </c>
      <c r="L90" s="2032"/>
      <c r="M90" s="2032"/>
      <c r="N90" s="809"/>
      <c r="O90" s="809"/>
      <c r="P90" s="809"/>
      <c r="Q90" s="810"/>
      <c r="R90" s="810"/>
      <c r="S90" s="810"/>
      <c r="T90" s="810"/>
      <c r="U90" s="810"/>
      <c r="V90" s="810"/>
      <c r="W90" s="810"/>
      <c r="X90" s="810"/>
      <c r="Y90" s="810"/>
      <c r="Z90" s="810"/>
      <c r="AA90" s="810"/>
      <c r="AB90" s="810"/>
      <c r="AC90" s="810"/>
      <c r="AD90" s="599"/>
    </row>
    <row r="91" spans="1:31" ht="16.5" customHeight="1">
      <c r="A91" s="780" t="s">
        <v>2742</v>
      </c>
      <c r="B91" s="810"/>
      <c r="C91" s="810"/>
      <c r="D91" s="810"/>
      <c r="E91" s="810"/>
      <c r="F91" s="810"/>
      <c r="G91" s="810"/>
      <c r="H91" s="810"/>
      <c r="I91" s="810"/>
      <c r="J91" s="810"/>
      <c r="K91" s="2033" t="str">
        <f>IF(AE86&lt;&gt;"",IFERROR(VLOOKUP(AE86,AF167:AR177,11,FALSE),""),'第二面-3'!K33)</f>
        <v/>
      </c>
      <c r="L91" s="2033"/>
      <c r="M91" s="2033"/>
      <c r="N91" s="2033"/>
      <c r="O91" s="2033"/>
      <c r="P91" s="2033"/>
      <c r="Q91" s="2033"/>
      <c r="R91" s="2033"/>
      <c r="S91" s="2033"/>
      <c r="T91" s="2033"/>
      <c r="U91" s="2033"/>
      <c r="V91" s="2033"/>
      <c r="W91" s="2033"/>
      <c r="X91" s="2033"/>
      <c r="Y91" s="2033"/>
      <c r="Z91" s="2033"/>
      <c r="AA91" s="2033"/>
      <c r="AB91" s="2033"/>
      <c r="AC91" s="2033"/>
      <c r="AD91" s="599"/>
    </row>
    <row r="92" spans="1:31" ht="16.5" customHeight="1">
      <c r="A92" s="780" t="s">
        <v>2743</v>
      </c>
      <c r="B92" s="810"/>
      <c r="C92" s="810"/>
      <c r="D92" s="810"/>
      <c r="E92" s="810"/>
      <c r="F92" s="810"/>
      <c r="G92" s="810"/>
      <c r="H92" s="810"/>
      <c r="I92" s="810"/>
      <c r="J92" s="810"/>
      <c r="K92" s="2014" t="str">
        <f>IF(AE86&lt;&gt;"",IFERROR(VLOOKUP(AE86,AF167:AR177,12,FALSE),""),'第二面-3'!K34)</f>
        <v/>
      </c>
      <c r="L92" s="2014"/>
      <c r="M92" s="2014"/>
      <c r="N92" s="2014"/>
      <c r="O92" s="2014"/>
      <c r="P92" s="2014"/>
      <c r="Q92" s="2014"/>
      <c r="R92" s="2014"/>
      <c r="S92" s="2014"/>
      <c r="T92" s="2014"/>
      <c r="U92" s="2014"/>
      <c r="V92" s="2014"/>
      <c r="W92" s="2014"/>
      <c r="X92" s="2014"/>
      <c r="Y92" s="2014"/>
      <c r="Z92" s="2014"/>
      <c r="AA92" s="2014"/>
      <c r="AB92" s="2014"/>
      <c r="AC92" s="2014"/>
      <c r="AD92" s="599"/>
    </row>
    <row r="93" spans="1:31" ht="16.5" customHeight="1">
      <c r="A93" s="780" t="s">
        <v>2796</v>
      </c>
      <c r="B93" s="810"/>
      <c r="C93" s="810"/>
      <c r="D93" s="810"/>
      <c r="E93" s="810"/>
      <c r="F93" s="810"/>
      <c r="G93" s="810"/>
      <c r="H93" s="810"/>
      <c r="I93" s="810"/>
      <c r="J93" s="810"/>
      <c r="K93" s="2014" t="str">
        <f>IF(AE86&lt;&gt;"",IFERROR(VLOOKUP(AE86,AF167:AR177,13,FALSE),""),'第二面-3'!K35)</f>
        <v/>
      </c>
      <c r="L93" s="2014"/>
      <c r="M93" s="2014"/>
      <c r="N93" s="2014"/>
      <c r="O93" s="2014"/>
      <c r="P93" s="2014"/>
      <c r="Q93" s="2014"/>
      <c r="R93" s="2014"/>
      <c r="S93" s="2014"/>
      <c r="T93" s="2014"/>
      <c r="U93" s="2014"/>
      <c r="V93" s="2014"/>
      <c r="W93" s="2014"/>
      <c r="X93" s="2014"/>
      <c r="Y93" s="2014"/>
      <c r="Z93" s="2014"/>
      <c r="AA93" s="2014"/>
      <c r="AB93" s="2014"/>
      <c r="AC93" s="2014"/>
      <c r="AD93" s="599"/>
    </row>
    <row r="94" spans="1:31" ht="8.4499999999999993" customHeight="1">
      <c r="A94" s="780"/>
      <c r="B94" s="2043"/>
      <c r="C94" s="2043"/>
      <c r="D94" s="2043"/>
      <c r="E94" s="2043"/>
      <c r="F94" s="2043"/>
      <c r="G94" s="2043"/>
      <c r="H94" s="2043"/>
      <c r="I94" s="2043"/>
      <c r="J94" s="2043"/>
      <c r="K94" s="2043"/>
      <c r="L94" s="2043"/>
      <c r="M94" s="2044"/>
      <c r="N94" s="2044"/>
      <c r="O94" s="2044"/>
      <c r="P94" s="2044"/>
      <c r="Q94" s="2044"/>
      <c r="R94" s="2044"/>
      <c r="S94" s="2044"/>
      <c r="T94" s="2044"/>
      <c r="U94" s="2044"/>
      <c r="V94" s="2044"/>
      <c r="W94" s="2044"/>
      <c r="X94" s="2044"/>
      <c r="Y94" s="2044"/>
      <c r="Z94" s="2044"/>
      <c r="AA94" s="2044"/>
      <c r="AB94" s="2044"/>
      <c r="AC94" s="2044"/>
      <c r="AD94" s="599"/>
    </row>
    <row r="95" spans="1:31" s="778" customFormat="1" ht="15.75" customHeight="1">
      <c r="A95" s="822" t="s">
        <v>3607</v>
      </c>
      <c r="B95" s="822"/>
      <c r="C95" s="822"/>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777"/>
    </row>
    <row r="96" spans="1:31" ht="15.75" customHeight="1" thickBot="1">
      <c r="A96" s="780" t="s">
        <v>3608</v>
      </c>
      <c r="B96" s="810"/>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599"/>
    </row>
    <row r="97" spans="1:31" ht="15.75" customHeight="1" thickBot="1">
      <c r="A97" s="780" t="s">
        <v>2787</v>
      </c>
      <c r="B97" s="810"/>
      <c r="C97" s="810"/>
      <c r="D97" s="810"/>
      <c r="E97" s="810"/>
      <c r="F97" s="810"/>
      <c r="G97" s="810"/>
      <c r="H97" s="810"/>
      <c r="I97" s="810"/>
      <c r="J97" s="810"/>
      <c r="K97" s="2033" t="str">
        <f>IF(AE97&lt;&gt;"",IFERROR(VLOOKUP(AE97,AF167:AR177,5,FALSE),""),'第二面-2'!K25)</f>
        <v/>
      </c>
      <c r="L97" s="2033"/>
      <c r="M97" s="2033"/>
      <c r="N97" s="2033"/>
      <c r="O97" s="2033"/>
      <c r="P97" s="2033"/>
      <c r="Q97" s="2033"/>
      <c r="R97" s="2033"/>
      <c r="S97" s="2033"/>
      <c r="T97" s="2033"/>
      <c r="U97" s="2033"/>
      <c r="V97" s="2033"/>
      <c r="W97" s="2033"/>
      <c r="X97" s="2033"/>
      <c r="Y97" s="2033"/>
      <c r="Z97" s="2033"/>
      <c r="AA97" s="2033"/>
      <c r="AB97" s="2033"/>
      <c r="AC97" s="2033"/>
      <c r="AD97" s="599" t="s">
        <v>2519</v>
      </c>
      <c r="AE97" s="815"/>
    </row>
    <row r="98" spans="1:31" ht="15.75" customHeight="1">
      <c r="A98" s="780" t="s">
        <v>2788</v>
      </c>
      <c r="B98" s="810"/>
      <c r="C98" s="810"/>
      <c r="D98" s="810"/>
      <c r="E98" s="810"/>
      <c r="F98" s="810"/>
      <c r="G98" s="810"/>
      <c r="H98" s="810"/>
      <c r="I98" s="810"/>
      <c r="J98" s="810"/>
      <c r="K98" s="2033" t="str">
        <f>IF(AE97&lt;&gt;"",IFERROR(VLOOKUP(AE97,AF167:AR177,9,FALSE),""),'第二面-2'!K26)</f>
        <v/>
      </c>
      <c r="L98" s="2033"/>
      <c r="M98" s="2033"/>
      <c r="N98" s="2033"/>
      <c r="O98" s="2033"/>
      <c r="P98" s="2033"/>
      <c r="Q98" s="2033"/>
      <c r="R98" s="2033"/>
      <c r="S98" s="2033"/>
      <c r="T98" s="2033"/>
      <c r="U98" s="2033"/>
      <c r="V98" s="2033"/>
      <c r="W98" s="2033"/>
      <c r="X98" s="2033"/>
      <c r="Y98" s="2033"/>
      <c r="Z98" s="2033"/>
      <c r="AA98" s="2033"/>
      <c r="AB98" s="2033"/>
      <c r="AC98" s="2033"/>
      <c r="AD98" s="599"/>
    </row>
    <row r="99" spans="1:31" ht="15.75" customHeight="1">
      <c r="A99" s="780" t="s">
        <v>2735</v>
      </c>
      <c r="B99" s="810"/>
      <c r="C99" s="810"/>
      <c r="D99" s="810"/>
      <c r="E99" s="810"/>
      <c r="F99" s="810"/>
      <c r="G99" s="810"/>
      <c r="H99" s="810"/>
      <c r="I99" s="810"/>
      <c r="J99" s="810"/>
      <c r="K99" s="2032" t="str">
        <f>IF(AE97&lt;&gt;"",IFERROR(VLOOKUP(AE97,AF167:AR177,10,FALSE),""),'第二面-2'!K27)</f>
        <v/>
      </c>
      <c r="L99" s="2032"/>
      <c r="M99" s="2032"/>
      <c r="N99" s="809"/>
      <c r="O99" s="809"/>
      <c r="P99" s="809"/>
      <c r="Q99" s="810"/>
      <c r="R99" s="810"/>
      <c r="S99" s="810"/>
      <c r="T99" s="810"/>
      <c r="U99" s="810"/>
      <c r="V99" s="810"/>
      <c r="W99" s="810"/>
      <c r="X99" s="810"/>
      <c r="Y99" s="810"/>
      <c r="Z99" s="810"/>
      <c r="AA99" s="810"/>
      <c r="AB99" s="810"/>
      <c r="AC99" s="810"/>
      <c r="AD99" s="599"/>
    </row>
    <row r="100" spans="1:31" ht="15.75" customHeight="1">
      <c r="A100" s="780" t="s">
        <v>2789</v>
      </c>
      <c r="B100" s="810"/>
      <c r="C100" s="810"/>
      <c r="D100" s="810"/>
      <c r="E100" s="810"/>
      <c r="F100" s="810"/>
      <c r="G100" s="810"/>
      <c r="H100" s="810"/>
      <c r="I100" s="810"/>
      <c r="J100" s="810"/>
      <c r="K100" s="2033" t="str">
        <f>IF(AE97&lt;&gt;"",IFERROR(VLOOKUP(AE97,AF167:AR177,11,FALSE),""),'第二面-2'!K28)</f>
        <v/>
      </c>
      <c r="L100" s="2033"/>
      <c r="M100" s="2033"/>
      <c r="N100" s="2033"/>
      <c r="O100" s="2033"/>
      <c r="P100" s="2033"/>
      <c r="Q100" s="2033"/>
      <c r="R100" s="2033"/>
      <c r="S100" s="2033"/>
      <c r="T100" s="2033"/>
      <c r="U100" s="2033"/>
      <c r="V100" s="2033"/>
      <c r="W100" s="2033"/>
      <c r="X100" s="2033"/>
      <c r="Y100" s="2033"/>
      <c r="Z100" s="2033"/>
      <c r="AA100" s="2033"/>
      <c r="AB100" s="2033"/>
      <c r="AC100" s="2033"/>
      <c r="AD100" s="599"/>
    </row>
    <row r="101" spans="1:31" ht="15.75" customHeight="1">
      <c r="A101" s="780" t="s">
        <v>2737</v>
      </c>
      <c r="B101" s="810"/>
      <c r="C101" s="810"/>
      <c r="D101" s="810"/>
      <c r="E101" s="810"/>
      <c r="F101" s="810"/>
      <c r="G101" s="810"/>
      <c r="H101" s="810"/>
      <c r="I101" s="810"/>
      <c r="J101" s="810"/>
      <c r="K101" s="2014" t="str">
        <f>IF(AE97&lt;&gt;"",IFERROR(VLOOKUP(AE97,AF167:AR177,12,FALSE),""),'第二面-2'!K29)</f>
        <v/>
      </c>
      <c r="L101" s="2014"/>
      <c r="M101" s="2014"/>
      <c r="N101" s="2014"/>
      <c r="O101" s="2014"/>
      <c r="P101" s="2014"/>
      <c r="Q101" s="2014"/>
      <c r="R101" s="2014"/>
      <c r="S101" s="2014"/>
      <c r="T101" s="2014"/>
      <c r="U101" s="2014"/>
      <c r="V101" s="2014"/>
      <c r="W101" s="2014"/>
      <c r="X101" s="2014"/>
      <c r="Y101" s="2014"/>
      <c r="Z101" s="2014"/>
      <c r="AA101" s="2014"/>
      <c r="AB101" s="2014"/>
      <c r="AC101" s="2014"/>
      <c r="AD101" s="599"/>
    </row>
    <row r="102" spans="1:31" ht="15.75" customHeight="1">
      <c r="A102" s="780" t="s">
        <v>2790</v>
      </c>
      <c r="B102" s="810"/>
      <c r="C102" s="810"/>
      <c r="D102" s="810"/>
      <c r="E102" s="810"/>
      <c r="F102" s="810"/>
      <c r="G102" s="810"/>
      <c r="H102" s="810"/>
      <c r="I102" s="810"/>
      <c r="J102" s="810"/>
      <c r="K102" s="2014" t="str">
        <f>IF(AE97&lt;&gt;"",IFERROR(VLOOKUP(AE97,AF167:AR177,14,FALSE),""),'第二面-2'!K30)</f>
        <v/>
      </c>
      <c r="L102" s="2014"/>
      <c r="M102" s="2014"/>
      <c r="N102" s="2014"/>
      <c r="O102" s="2014"/>
      <c r="P102" s="2014"/>
      <c r="Q102" s="2014"/>
      <c r="R102" s="2014"/>
      <c r="S102" s="2014"/>
      <c r="T102" s="2014"/>
      <c r="U102" s="2014"/>
      <c r="V102" s="2014"/>
      <c r="W102" s="2014"/>
      <c r="X102" s="2014"/>
      <c r="Y102" s="2014"/>
      <c r="Z102" s="2014"/>
      <c r="AA102" s="2014"/>
      <c r="AB102" s="2014"/>
      <c r="AC102" s="2014"/>
      <c r="AD102" s="599"/>
    </row>
    <row r="103" spans="1:31" ht="15.75" customHeight="1">
      <c r="A103" s="780" t="s">
        <v>2791</v>
      </c>
      <c r="B103" s="810"/>
      <c r="C103" s="810"/>
      <c r="D103" s="810"/>
      <c r="E103" s="810"/>
      <c r="F103" s="810"/>
      <c r="G103" s="810"/>
      <c r="H103" s="810"/>
      <c r="I103" s="810"/>
      <c r="J103" s="810"/>
      <c r="K103" s="2014" t="str">
        <f>IF(AE97&lt;&gt;"",IFERROR(VLOOKUP(AE97,AF167:AR177,13,FALSE),""),'第二面-2'!K31)</f>
        <v/>
      </c>
      <c r="L103" s="2014"/>
      <c r="M103" s="2014"/>
      <c r="N103" s="2014"/>
      <c r="O103" s="2014"/>
      <c r="P103" s="2014"/>
      <c r="Q103" s="2014"/>
      <c r="R103" s="2014"/>
      <c r="S103" s="2014"/>
      <c r="T103" s="2014"/>
      <c r="U103" s="2014"/>
      <c r="V103" s="2014"/>
      <c r="W103" s="2014"/>
      <c r="X103" s="2014"/>
      <c r="Y103" s="2014"/>
      <c r="Z103" s="2014"/>
      <c r="AA103" s="2014"/>
      <c r="AB103" s="2014"/>
      <c r="AC103" s="2014"/>
      <c r="AD103" s="599"/>
    </row>
    <row r="104" spans="1:31" ht="9" customHeight="1">
      <c r="A104" s="823"/>
      <c r="B104" s="2038"/>
      <c r="C104" s="2038"/>
      <c r="D104" s="2038"/>
      <c r="E104" s="2038"/>
      <c r="F104" s="2038"/>
      <c r="G104" s="2038"/>
      <c r="H104" s="2038"/>
      <c r="I104" s="2038"/>
      <c r="J104" s="2038"/>
      <c r="K104" s="2038"/>
      <c r="L104" s="2039"/>
      <c r="M104" s="2039"/>
      <c r="N104" s="2039"/>
      <c r="O104" s="2039"/>
      <c r="P104" s="2039"/>
      <c r="Q104" s="2039"/>
      <c r="R104" s="2039"/>
      <c r="S104" s="2039"/>
      <c r="T104" s="2039"/>
      <c r="U104" s="2039"/>
      <c r="V104" s="2039"/>
      <c r="W104" s="2039"/>
      <c r="X104" s="2039"/>
      <c r="Y104" s="2039"/>
      <c r="Z104" s="2039"/>
      <c r="AA104" s="2039"/>
      <c r="AB104" s="2039"/>
      <c r="AC104" s="2039"/>
      <c r="AD104" s="599"/>
    </row>
    <row r="105" spans="1:31" ht="15.75" customHeight="1" thickBot="1">
      <c r="A105" s="780" t="s">
        <v>3609</v>
      </c>
      <c r="B105" s="810"/>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599"/>
    </row>
    <row r="106" spans="1:31" ht="15.75" customHeight="1" thickBot="1">
      <c r="A106" s="780" t="s">
        <v>2787</v>
      </c>
      <c r="B106" s="810"/>
      <c r="C106" s="810"/>
      <c r="D106" s="810"/>
      <c r="E106" s="810"/>
      <c r="F106" s="810"/>
      <c r="G106" s="810"/>
      <c r="H106" s="810"/>
      <c r="I106" s="810"/>
      <c r="J106" s="810"/>
      <c r="K106" s="2033" t="str">
        <f>IF(AE106&lt;&gt;"",IFERROR(VLOOKUP(AE106,AF167:AR177,5,FALSE),""),'第二面-2'!K33)</f>
        <v/>
      </c>
      <c r="L106" s="2033"/>
      <c r="M106" s="2033"/>
      <c r="N106" s="2033"/>
      <c r="O106" s="2033"/>
      <c r="P106" s="2033"/>
      <c r="Q106" s="2033"/>
      <c r="R106" s="2033"/>
      <c r="S106" s="2033"/>
      <c r="T106" s="2033"/>
      <c r="U106" s="2033"/>
      <c r="V106" s="2033"/>
      <c r="W106" s="2033"/>
      <c r="X106" s="2033"/>
      <c r="Y106" s="2033"/>
      <c r="Z106" s="2033"/>
      <c r="AA106" s="2033"/>
      <c r="AB106" s="2033"/>
      <c r="AC106" s="2033"/>
      <c r="AD106" s="599" t="s">
        <v>2519</v>
      </c>
      <c r="AE106" s="815"/>
    </row>
    <row r="107" spans="1:31" ht="15.75" customHeight="1">
      <c r="A107" s="780" t="s">
        <v>2788</v>
      </c>
      <c r="B107" s="810"/>
      <c r="C107" s="810"/>
      <c r="D107" s="810"/>
      <c r="E107" s="810"/>
      <c r="F107" s="810"/>
      <c r="G107" s="810"/>
      <c r="H107" s="810"/>
      <c r="I107" s="810"/>
      <c r="J107" s="810"/>
      <c r="K107" s="2033" t="str">
        <f>IF(AE106&lt;&gt;"",IFERROR(VLOOKUP(AE106,AF167:AR177,9,FALSE),""),'第二面-2'!K34)</f>
        <v/>
      </c>
      <c r="L107" s="2033"/>
      <c r="M107" s="2033"/>
      <c r="N107" s="2033"/>
      <c r="O107" s="2033"/>
      <c r="P107" s="2033"/>
      <c r="Q107" s="2033"/>
      <c r="R107" s="2033"/>
      <c r="S107" s="2033"/>
      <c r="T107" s="2033"/>
      <c r="U107" s="2033"/>
      <c r="V107" s="2033"/>
      <c r="W107" s="2033"/>
      <c r="X107" s="2033"/>
      <c r="Y107" s="2033"/>
      <c r="Z107" s="2033"/>
      <c r="AA107" s="2033"/>
      <c r="AB107" s="2033"/>
      <c r="AC107" s="2033"/>
      <c r="AD107" s="599"/>
    </row>
    <row r="108" spans="1:31" ht="15.75" customHeight="1">
      <c r="A108" s="780" t="s">
        <v>2735</v>
      </c>
      <c r="B108" s="810"/>
      <c r="C108" s="810"/>
      <c r="D108" s="810"/>
      <c r="E108" s="810"/>
      <c r="F108" s="810"/>
      <c r="G108" s="810"/>
      <c r="H108" s="810"/>
      <c r="I108" s="810"/>
      <c r="J108" s="810"/>
      <c r="K108" s="2032" t="str">
        <f>IF(AE106&lt;&gt;"",IFERROR(VLOOKUP(AE106,AF167:AR177,10,FALSE),""),'第二面-2'!K35)</f>
        <v/>
      </c>
      <c r="L108" s="2032"/>
      <c r="M108" s="2032"/>
      <c r="N108" s="809"/>
      <c r="O108" s="809"/>
      <c r="P108" s="809"/>
      <c r="Q108" s="810"/>
      <c r="R108" s="810"/>
      <c r="S108" s="810"/>
      <c r="T108" s="810"/>
      <c r="U108" s="810"/>
      <c r="V108" s="810"/>
      <c r="W108" s="810"/>
      <c r="X108" s="810"/>
      <c r="Y108" s="810"/>
      <c r="Z108" s="810"/>
      <c r="AA108" s="810"/>
      <c r="AB108" s="810"/>
      <c r="AC108" s="810"/>
      <c r="AD108" s="599"/>
    </row>
    <row r="109" spans="1:31" ht="15.75" customHeight="1">
      <c r="A109" s="780" t="s">
        <v>2789</v>
      </c>
      <c r="B109" s="810"/>
      <c r="C109" s="810"/>
      <c r="D109" s="810"/>
      <c r="E109" s="810"/>
      <c r="F109" s="810"/>
      <c r="G109" s="810"/>
      <c r="H109" s="810"/>
      <c r="I109" s="810"/>
      <c r="J109" s="810"/>
      <c r="K109" s="2033" t="str">
        <f>IF(AE106&lt;&gt;"",IFERROR(VLOOKUP(AE106,AF167:AR177,11,FALSE),""),'第二面-2'!K36)</f>
        <v/>
      </c>
      <c r="L109" s="2033"/>
      <c r="M109" s="2033"/>
      <c r="N109" s="2033"/>
      <c r="O109" s="2033"/>
      <c r="P109" s="2033"/>
      <c r="Q109" s="2033"/>
      <c r="R109" s="2033"/>
      <c r="S109" s="2033"/>
      <c r="T109" s="2033"/>
      <c r="U109" s="2033"/>
      <c r="V109" s="2033"/>
      <c r="W109" s="2033"/>
      <c r="X109" s="2033"/>
      <c r="Y109" s="2033"/>
      <c r="Z109" s="2033"/>
      <c r="AA109" s="2033"/>
      <c r="AB109" s="2033"/>
      <c r="AC109" s="2033"/>
      <c r="AD109" s="599"/>
    </row>
    <row r="110" spans="1:31" ht="15.75" customHeight="1">
      <c r="A110" s="780" t="s">
        <v>2737</v>
      </c>
      <c r="B110" s="810"/>
      <c r="C110" s="810"/>
      <c r="D110" s="810"/>
      <c r="E110" s="810"/>
      <c r="F110" s="810"/>
      <c r="G110" s="810"/>
      <c r="H110" s="810"/>
      <c r="I110" s="810"/>
      <c r="J110" s="810"/>
      <c r="K110" s="2014" t="str">
        <f>IF(AE106&lt;&gt;"",IFERROR(VLOOKUP(AE106,AF167:AR177,12,FALSE),""),'第二面-2'!K37)</f>
        <v/>
      </c>
      <c r="L110" s="2014"/>
      <c r="M110" s="2014"/>
      <c r="N110" s="2014"/>
      <c r="O110" s="2014"/>
      <c r="P110" s="2014"/>
      <c r="Q110" s="2014"/>
      <c r="R110" s="2014"/>
      <c r="S110" s="2014"/>
      <c r="T110" s="2014"/>
      <c r="U110" s="2014"/>
      <c r="V110" s="2014"/>
      <c r="W110" s="2014"/>
      <c r="X110" s="2014"/>
      <c r="Y110" s="2014"/>
      <c r="Z110" s="2014"/>
      <c r="AA110" s="2014"/>
      <c r="AB110" s="2014"/>
      <c r="AC110" s="2014"/>
      <c r="AD110" s="599"/>
    </row>
    <row r="111" spans="1:31" ht="15.75" customHeight="1">
      <c r="A111" s="780" t="s">
        <v>2790</v>
      </c>
      <c r="B111" s="810"/>
      <c r="C111" s="810"/>
      <c r="D111" s="810"/>
      <c r="E111" s="810"/>
      <c r="F111" s="810"/>
      <c r="G111" s="810"/>
      <c r="H111" s="810"/>
      <c r="I111" s="810"/>
      <c r="J111" s="810"/>
      <c r="K111" s="2014" t="str">
        <f>IF(AE106&lt;&gt;"",IFERROR(VLOOKUP(AE106,AF167:AR177,14,FALSE),""),'第二面-2'!K38)</f>
        <v/>
      </c>
      <c r="L111" s="2014"/>
      <c r="M111" s="2014"/>
      <c r="N111" s="2014"/>
      <c r="O111" s="2014"/>
      <c r="P111" s="2014"/>
      <c r="Q111" s="2014"/>
      <c r="R111" s="2014"/>
      <c r="S111" s="2014"/>
      <c r="T111" s="2014"/>
      <c r="U111" s="2014"/>
      <c r="V111" s="2014"/>
      <c r="W111" s="2014"/>
      <c r="X111" s="2014"/>
      <c r="Y111" s="2014"/>
      <c r="Z111" s="2014"/>
      <c r="AA111" s="2014"/>
      <c r="AB111" s="2014"/>
      <c r="AC111" s="2014"/>
      <c r="AD111" s="599"/>
    </row>
    <row r="112" spans="1:31" ht="15.75" customHeight="1">
      <c r="A112" s="780" t="s">
        <v>2791</v>
      </c>
      <c r="B112" s="810"/>
      <c r="C112" s="810"/>
      <c r="D112" s="810"/>
      <c r="E112" s="810"/>
      <c r="F112" s="810"/>
      <c r="G112" s="810"/>
      <c r="H112" s="810"/>
      <c r="I112" s="810"/>
      <c r="J112" s="810"/>
      <c r="K112" s="2014" t="str">
        <f>IF(AE106&lt;&gt;"",IFERROR(VLOOKUP(AE106,AF167:AR177,13,FALSE),""),'第二面-2'!K39)</f>
        <v/>
      </c>
      <c r="L112" s="2014"/>
      <c r="M112" s="2014"/>
      <c r="N112" s="2014"/>
      <c r="O112" s="2014"/>
      <c r="P112" s="2014"/>
      <c r="Q112" s="2014"/>
      <c r="R112" s="2014"/>
      <c r="S112" s="2014"/>
      <c r="T112" s="2014"/>
      <c r="U112" s="2014"/>
      <c r="V112" s="2014"/>
      <c r="W112" s="2014"/>
      <c r="X112" s="2014"/>
      <c r="Y112" s="2014"/>
      <c r="Z112" s="2014"/>
      <c r="AA112" s="2014"/>
      <c r="AB112" s="2014"/>
      <c r="AC112" s="2014"/>
      <c r="AD112" s="786"/>
    </row>
    <row r="113" spans="1:31" ht="9" customHeight="1" thickBot="1">
      <c r="A113" s="824"/>
      <c r="B113" s="2040"/>
      <c r="C113" s="2040"/>
      <c r="D113" s="2040"/>
      <c r="E113" s="2040"/>
      <c r="F113" s="2040"/>
      <c r="G113" s="2040"/>
      <c r="H113" s="2040"/>
      <c r="I113" s="2040"/>
      <c r="J113" s="2040"/>
      <c r="K113" s="2040"/>
      <c r="L113" s="2041"/>
      <c r="M113" s="2041"/>
      <c r="N113" s="2041"/>
      <c r="O113" s="2041"/>
      <c r="P113" s="2041"/>
      <c r="Q113" s="2041"/>
      <c r="R113" s="2041"/>
      <c r="S113" s="2041"/>
      <c r="T113" s="2041"/>
      <c r="U113" s="2041"/>
      <c r="V113" s="2041"/>
      <c r="W113" s="2041"/>
      <c r="X113" s="2041"/>
      <c r="Y113" s="2041"/>
      <c r="Z113" s="2041"/>
      <c r="AA113" s="2041"/>
      <c r="AB113" s="2041"/>
      <c r="AC113" s="2041"/>
      <c r="AD113" s="786"/>
    </row>
    <row r="114" spans="1:31" ht="15.75" customHeight="1" thickBot="1">
      <c r="A114" s="780" t="s">
        <v>2787</v>
      </c>
      <c r="B114" s="810"/>
      <c r="C114" s="810"/>
      <c r="D114" s="810"/>
      <c r="E114" s="810"/>
      <c r="F114" s="810"/>
      <c r="G114" s="810"/>
      <c r="H114" s="810"/>
      <c r="I114" s="810"/>
      <c r="J114" s="810"/>
      <c r="K114" s="2033" t="str">
        <f>IF(AE114&lt;&gt;"",IFERROR(VLOOKUP(AE114,AF167:AR177,5,FALSE),""),'第二面-2'!K40)</f>
        <v/>
      </c>
      <c r="L114" s="2033"/>
      <c r="M114" s="2033"/>
      <c r="N114" s="2033"/>
      <c r="O114" s="2033"/>
      <c r="P114" s="2033"/>
      <c r="Q114" s="2033"/>
      <c r="R114" s="2033"/>
      <c r="S114" s="2033"/>
      <c r="T114" s="2033"/>
      <c r="U114" s="2033"/>
      <c r="V114" s="2033"/>
      <c r="W114" s="2033"/>
      <c r="X114" s="2033"/>
      <c r="Y114" s="2033"/>
      <c r="Z114" s="2033"/>
      <c r="AA114" s="2033"/>
      <c r="AB114" s="2033"/>
      <c r="AC114" s="2033"/>
      <c r="AD114" s="599" t="s">
        <v>2519</v>
      </c>
      <c r="AE114" s="815"/>
    </row>
    <row r="115" spans="1:31" ht="15.75" customHeight="1">
      <c r="A115" s="780" t="s">
        <v>2788</v>
      </c>
      <c r="B115" s="810"/>
      <c r="C115" s="810"/>
      <c r="D115" s="810"/>
      <c r="E115" s="810"/>
      <c r="F115" s="810"/>
      <c r="G115" s="810"/>
      <c r="H115" s="810"/>
      <c r="I115" s="810"/>
      <c r="J115" s="810"/>
      <c r="K115" s="2033" t="str">
        <f>IF(AE114&lt;&gt;"",IFERROR(VLOOKUP(AE114,AF167:AR177,9,FALSE),""),'第二面-2'!K41)</f>
        <v/>
      </c>
      <c r="L115" s="2033"/>
      <c r="M115" s="2033"/>
      <c r="N115" s="2033"/>
      <c r="O115" s="2033"/>
      <c r="P115" s="2033"/>
      <c r="Q115" s="2033"/>
      <c r="R115" s="2033"/>
      <c r="S115" s="2033"/>
      <c r="T115" s="2033"/>
      <c r="U115" s="2033"/>
      <c r="V115" s="2033"/>
      <c r="W115" s="2033"/>
      <c r="X115" s="2033"/>
      <c r="Y115" s="2033"/>
      <c r="Z115" s="2033"/>
      <c r="AA115" s="2033"/>
      <c r="AB115" s="2033"/>
      <c r="AC115" s="2033"/>
      <c r="AD115" s="599"/>
    </row>
    <row r="116" spans="1:31" ht="15.75" customHeight="1">
      <c r="A116" s="780" t="s">
        <v>2735</v>
      </c>
      <c r="B116" s="810"/>
      <c r="C116" s="810"/>
      <c r="D116" s="810"/>
      <c r="E116" s="810"/>
      <c r="F116" s="810"/>
      <c r="G116" s="810"/>
      <c r="H116" s="810"/>
      <c r="I116" s="810"/>
      <c r="J116" s="810"/>
      <c r="K116" s="2032" t="str">
        <f>IF(AE114&lt;&gt;"",IFERROR(VLOOKUP(AE114,AF167:AR177,10,FALSE),""),'第二面-2'!K42)</f>
        <v/>
      </c>
      <c r="L116" s="2032"/>
      <c r="M116" s="2032"/>
      <c r="N116" s="809"/>
      <c r="O116" s="809"/>
      <c r="P116" s="809"/>
      <c r="Q116" s="810"/>
      <c r="R116" s="810"/>
      <c r="S116" s="810"/>
      <c r="T116" s="810"/>
      <c r="U116" s="810"/>
      <c r="V116" s="810"/>
      <c r="W116" s="810"/>
      <c r="X116" s="810"/>
      <c r="Y116" s="810"/>
      <c r="Z116" s="810"/>
      <c r="AA116" s="810"/>
      <c r="AB116" s="810"/>
      <c r="AC116" s="810"/>
      <c r="AD116" s="599"/>
    </row>
    <row r="117" spans="1:31" ht="15.75" customHeight="1">
      <c r="A117" s="780" t="s">
        <v>2789</v>
      </c>
      <c r="B117" s="810"/>
      <c r="C117" s="810"/>
      <c r="D117" s="810"/>
      <c r="E117" s="810"/>
      <c r="F117" s="810"/>
      <c r="G117" s="810"/>
      <c r="H117" s="810"/>
      <c r="I117" s="810"/>
      <c r="J117" s="810"/>
      <c r="K117" s="2033" t="str">
        <f>IF(AE114&lt;&gt;"",IFERROR(VLOOKUP(AE114,AF167:AR177,11,FALSE),""),'第二面-2'!K43)</f>
        <v/>
      </c>
      <c r="L117" s="2033"/>
      <c r="M117" s="2033"/>
      <c r="N117" s="2033"/>
      <c r="O117" s="2033"/>
      <c r="P117" s="2033"/>
      <c r="Q117" s="2033"/>
      <c r="R117" s="2033"/>
      <c r="S117" s="2033"/>
      <c r="T117" s="2033"/>
      <c r="U117" s="2033"/>
      <c r="V117" s="2033"/>
      <c r="W117" s="2033"/>
      <c r="X117" s="2033"/>
      <c r="Y117" s="2033"/>
      <c r="Z117" s="2033"/>
      <c r="AA117" s="2033"/>
      <c r="AB117" s="2033"/>
      <c r="AC117" s="2033"/>
      <c r="AD117" s="599"/>
    </row>
    <row r="118" spans="1:31" ht="15.75" customHeight="1">
      <c r="A118" s="780" t="s">
        <v>2737</v>
      </c>
      <c r="B118" s="810"/>
      <c r="C118" s="810"/>
      <c r="D118" s="810"/>
      <c r="E118" s="810"/>
      <c r="F118" s="810"/>
      <c r="G118" s="810"/>
      <c r="H118" s="810"/>
      <c r="I118" s="810"/>
      <c r="J118" s="810"/>
      <c r="K118" s="2014" t="str">
        <f>IF(AE114&lt;&gt;"",IFERROR(VLOOKUP(AE114,AF167:AR177,12,FALSE),""),'第二面-2'!K44)</f>
        <v/>
      </c>
      <c r="L118" s="2014"/>
      <c r="M118" s="2014"/>
      <c r="N118" s="2014"/>
      <c r="O118" s="2014"/>
      <c r="P118" s="2014"/>
      <c r="Q118" s="2014"/>
      <c r="R118" s="2014"/>
      <c r="S118" s="2014"/>
      <c r="T118" s="2014"/>
      <c r="U118" s="2014"/>
      <c r="V118" s="2014"/>
      <c r="W118" s="2014"/>
      <c r="X118" s="2014"/>
      <c r="Y118" s="2014"/>
      <c r="Z118" s="2014"/>
      <c r="AA118" s="2014"/>
      <c r="AB118" s="2014"/>
      <c r="AC118" s="2014"/>
      <c r="AD118" s="599"/>
    </row>
    <row r="119" spans="1:31" ht="15.75" customHeight="1">
      <c r="A119" s="780" t="s">
        <v>2790</v>
      </c>
      <c r="B119" s="810"/>
      <c r="C119" s="810"/>
      <c r="D119" s="810"/>
      <c r="E119" s="810"/>
      <c r="F119" s="810"/>
      <c r="G119" s="810"/>
      <c r="H119" s="810"/>
      <c r="I119" s="810"/>
      <c r="J119" s="810"/>
      <c r="K119" s="2014" t="str">
        <f>IF(AE114&lt;&gt;"",IFERROR(VLOOKUP(AE114,AF167:AR177,14,FALSE),""),'第二面-2'!K45)</f>
        <v/>
      </c>
      <c r="L119" s="2014"/>
      <c r="M119" s="2014"/>
      <c r="N119" s="2014"/>
      <c r="O119" s="2014"/>
      <c r="P119" s="2014"/>
      <c r="Q119" s="2014"/>
      <c r="R119" s="2014"/>
      <c r="S119" s="2014"/>
      <c r="T119" s="2014"/>
      <c r="U119" s="2014"/>
      <c r="V119" s="2014"/>
      <c r="W119" s="2014"/>
      <c r="X119" s="2014"/>
      <c r="Y119" s="2014"/>
      <c r="Z119" s="2014"/>
      <c r="AA119" s="2014"/>
      <c r="AB119" s="2014"/>
      <c r="AC119" s="2014"/>
      <c r="AD119" s="599"/>
    </row>
    <row r="120" spans="1:31" ht="15.75" customHeight="1">
      <c r="A120" s="780" t="s">
        <v>2791</v>
      </c>
      <c r="B120" s="810"/>
      <c r="C120" s="810"/>
      <c r="D120" s="810"/>
      <c r="E120" s="810"/>
      <c r="F120" s="810"/>
      <c r="G120" s="810"/>
      <c r="H120" s="810"/>
      <c r="I120" s="810"/>
      <c r="J120" s="810"/>
      <c r="K120" s="2014" t="str">
        <f>IF(AE114&lt;&gt;"",IFERROR(VLOOKUP(AE114,AF167:AR177,13,FALSE),""),'第二面-2'!K46)</f>
        <v/>
      </c>
      <c r="L120" s="2014"/>
      <c r="M120" s="2014"/>
      <c r="N120" s="2014"/>
      <c r="O120" s="2014"/>
      <c r="P120" s="2014"/>
      <c r="Q120" s="2014"/>
      <c r="R120" s="2014"/>
      <c r="S120" s="2014"/>
      <c r="T120" s="2014"/>
      <c r="U120" s="2014"/>
      <c r="V120" s="2014"/>
      <c r="W120" s="2014"/>
      <c r="X120" s="2014"/>
      <c r="Y120" s="2014"/>
      <c r="Z120" s="2014"/>
      <c r="AA120" s="2014"/>
      <c r="AB120" s="2014"/>
      <c r="AC120" s="2014"/>
      <c r="AD120" s="786"/>
    </row>
    <row r="121" spans="1:31" ht="9" customHeight="1" thickBot="1">
      <c r="A121" s="823"/>
      <c r="B121" s="2038"/>
      <c r="C121" s="2038"/>
      <c r="D121" s="2038"/>
      <c r="E121" s="2038"/>
      <c r="F121" s="2038"/>
      <c r="G121" s="2038"/>
      <c r="H121" s="2038"/>
      <c r="I121" s="2038"/>
      <c r="J121" s="2038"/>
      <c r="K121" s="2038"/>
      <c r="L121" s="2039"/>
      <c r="M121" s="2039"/>
      <c r="N121" s="2039"/>
      <c r="O121" s="2039"/>
      <c r="P121" s="2039"/>
      <c r="Q121" s="2039"/>
      <c r="R121" s="2039"/>
      <c r="S121" s="2039"/>
      <c r="T121" s="2039"/>
      <c r="U121" s="2039"/>
      <c r="V121" s="2039"/>
      <c r="W121" s="2039"/>
      <c r="X121" s="2039"/>
      <c r="Y121" s="2039"/>
      <c r="Z121" s="2039"/>
      <c r="AA121" s="2039"/>
      <c r="AB121" s="2039"/>
      <c r="AC121" s="2039"/>
      <c r="AD121" s="786"/>
    </row>
    <row r="122" spans="1:31" ht="15.75" customHeight="1" thickBot="1">
      <c r="A122" s="780" t="s">
        <v>2787</v>
      </c>
      <c r="B122" s="810"/>
      <c r="C122" s="810"/>
      <c r="D122" s="810"/>
      <c r="E122" s="810"/>
      <c r="F122" s="810"/>
      <c r="G122" s="810"/>
      <c r="H122" s="810"/>
      <c r="I122" s="810"/>
      <c r="J122" s="810"/>
      <c r="K122" s="2033" t="str">
        <f>IF(AE122&lt;&gt;"",IFERROR(VLOOKUP(AE122,AF167:AR177,5,FALSE),""),'第二面-2'!K47)</f>
        <v/>
      </c>
      <c r="L122" s="2033"/>
      <c r="M122" s="2033"/>
      <c r="N122" s="2033"/>
      <c r="O122" s="2033"/>
      <c r="P122" s="2033"/>
      <c r="Q122" s="2033"/>
      <c r="R122" s="2033"/>
      <c r="S122" s="2033"/>
      <c r="T122" s="2033"/>
      <c r="U122" s="2033"/>
      <c r="V122" s="2033"/>
      <c r="W122" s="2033"/>
      <c r="X122" s="2033"/>
      <c r="Y122" s="2033"/>
      <c r="Z122" s="2033"/>
      <c r="AA122" s="2033"/>
      <c r="AB122" s="2033"/>
      <c r="AC122" s="2033"/>
      <c r="AD122" s="599" t="s">
        <v>2519</v>
      </c>
      <c r="AE122" s="815"/>
    </row>
    <row r="123" spans="1:31" ht="15.75" customHeight="1">
      <c r="A123" s="780" t="s">
        <v>2788</v>
      </c>
      <c r="B123" s="810"/>
      <c r="C123" s="810"/>
      <c r="D123" s="810"/>
      <c r="E123" s="810"/>
      <c r="F123" s="810"/>
      <c r="G123" s="810"/>
      <c r="H123" s="810"/>
      <c r="I123" s="810"/>
      <c r="J123" s="810"/>
      <c r="K123" s="2033" t="str">
        <f>IF(AE122&lt;&gt;"",IFERROR(VLOOKUP(AE122,AF167:AR177,9,FALSE),""),'第二面-2'!K48)</f>
        <v/>
      </c>
      <c r="L123" s="2033"/>
      <c r="M123" s="2033"/>
      <c r="N123" s="2033"/>
      <c r="O123" s="2033"/>
      <c r="P123" s="2033"/>
      <c r="Q123" s="2033"/>
      <c r="R123" s="2033"/>
      <c r="S123" s="2033"/>
      <c r="T123" s="2033"/>
      <c r="U123" s="2033"/>
      <c r="V123" s="2033"/>
      <c r="W123" s="2033"/>
      <c r="X123" s="2033"/>
      <c r="Y123" s="2033"/>
      <c r="Z123" s="2033"/>
      <c r="AA123" s="2033"/>
      <c r="AB123" s="2033"/>
      <c r="AC123" s="2033"/>
      <c r="AD123" s="599"/>
    </row>
    <row r="124" spans="1:31" ht="15.75" customHeight="1">
      <c r="A124" s="780" t="s">
        <v>2735</v>
      </c>
      <c r="B124" s="810"/>
      <c r="C124" s="810"/>
      <c r="D124" s="810"/>
      <c r="E124" s="810"/>
      <c r="F124" s="810"/>
      <c r="G124" s="810"/>
      <c r="H124" s="810"/>
      <c r="I124" s="810"/>
      <c r="J124" s="810"/>
      <c r="K124" s="2032" t="str">
        <f>IF(AE122&lt;&gt;"",IFERROR(VLOOKUP(AE122,AF167:AR177,10,FALSE),""),'第二面-2'!K49)</f>
        <v/>
      </c>
      <c r="L124" s="2032"/>
      <c r="M124" s="2032"/>
      <c r="N124" s="809"/>
      <c r="O124" s="809"/>
      <c r="P124" s="809"/>
      <c r="Q124" s="810"/>
      <c r="R124" s="810"/>
      <c r="S124" s="810"/>
      <c r="T124" s="810"/>
      <c r="U124" s="810"/>
      <c r="V124" s="810"/>
      <c r="W124" s="810"/>
      <c r="X124" s="810"/>
      <c r="Y124" s="810"/>
      <c r="Z124" s="810"/>
      <c r="AA124" s="810"/>
      <c r="AB124" s="810"/>
      <c r="AC124" s="810"/>
      <c r="AD124" s="599"/>
    </row>
    <row r="125" spans="1:31" ht="15.75" customHeight="1">
      <c r="A125" s="780" t="s">
        <v>2789</v>
      </c>
      <c r="B125" s="810"/>
      <c r="C125" s="810"/>
      <c r="D125" s="810"/>
      <c r="E125" s="810"/>
      <c r="F125" s="810"/>
      <c r="G125" s="810"/>
      <c r="H125" s="810"/>
      <c r="I125" s="810"/>
      <c r="J125" s="810"/>
      <c r="K125" s="2033" t="str">
        <f>IF(AE122&lt;&gt;"",IFERROR(VLOOKUP(AE122,AF167:AR177,11,FALSE),""),'第二面-2'!K50)</f>
        <v/>
      </c>
      <c r="L125" s="2033"/>
      <c r="M125" s="2033"/>
      <c r="N125" s="2033"/>
      <c r="O125" s="2033"/>
      <c r="P125" s="2033"/>
      <c r="Q125" s="2033"/>
      <c r="R125" s="2033"/>
      <c r="S125" s="2033"/>
      <c r="T125" s="2033"/>
      <c r="U125" s="2033"/>
      <c r="V125" s="2033"/>
      <c r="W125" s="2033"/>
      <c r="X125" s="2033"/>
      <c r="Y125" s="2033"/>
      <c r="Z125" s="2033"/>
      <c r="AA125" s="2033"/>
      <c r="AB125" s="2033"/>
      <c r="AC125" s="2033"/>
      <c r="AD125" s="599"/>
    </row>
    <row r="126" spans="1:31" ht="15.75" customHeight="1">
      <c r="A126" s="780" t="s">
        <v>2737</v>
      </c>
      <c r="B126" s="810"/>
      <c r="C126" s="810"/>
      <c r="D126" s="810"/>
      <c r="E126" s="810"/>
      <c r="F126" s="810"/>
      <c r="G126" s="810"/>
      <c r="H126" s="810"/>
      <c r="I126" s="810"/>
      <c r="J126" s="810"/>
      <c r="K126" s="2014" t="str">
        <f>IF(AE122&lt;&gt;"",IFERROR(VLOOKUP(AE122,AF167:AR177,12,FALSE),""),'第二面-2'!K51)</f>
        <v/>
      </c>
      <c r="L126" s="2014"/>
      <c r="M126" s="2014"/>
      <c r="N126" s="2014"/>
      <c r="O126" s="2014"/>
      <c r="P126" s="2014"/>
      <c r="Q126" s="2014"/>
      <c r="R126" s="2014"/>
      <c r="S126" s="2014"/>
      <c r="T126" s="2014"/>
      <c r="U126" s="2014"/>
      <c r="V126" s="2014"/>
      <c r="W126" s="2014"/>
      <c r="X126" s="2014"/>
      <c r="Y126" s="2014"/>
      <c r="Z126" s="2014"/>
      <c r="AA126" s="2014"/>
      <c r="AB126" s="2014"/>
      <c r="AC126" s="2014"/>
      <c r="AD126" s="599"/>
    </row>
    <row r="127" spans="1:31" ht="15.75" customHeight="1">
      <c r="A127" s="780" t="s">
        <v>2790</v>
      </c>
      <c r="B127" s="810"/>
      <c r="C127" s="810"/>
      <c r="D127" s="810"/>
      <c r="E127" s="810"/>
      <c r="F127" s="810"/>
      <c r="G127" s="810"/>
      <c r="H127" s="810"/>
      <c r="I127" s="810"/>
      <c r="J127" s="810"/>
      <c r="K127" s="2014" t="str">
        <f>IF(AE122&lt;&gt;"",IFERROR(VLOOKUP(AE122,AF167:AR177,14,FALSE),""),'第二面-2'!K52)</f>
        <v/>
      </c>
      <c r="L127" s="2014"/>
      <c r="M127" s="2014"/>
      <c r="N127" s="2014"/>
      <c r="O127" s="2014"/>
      <c r="P127" s="2014"/>
      <c r="Q127" s="2014"/>
      <c r="R127" s="2014"/>
      <c r="S127" s="2014"/>
      <c r="T127" s="2014"/>
      <c r="U127" s="2014"/>
      <c r="V127" s="2014"/>
      <c r="W127" s="2014"/>
      <c r="X127" s="2014"/>
      <c r="Y127" s="2014"/>
      <c r="Z127" s="2014"/>
      <c r="AA127" s="2014"/>
      <c r="AB127" s="2014"/>
      <c r="AC127" s="2014"/>
      <c r="AD127" s="599"/>
    </row>
    <row r="128" spans="1:31" ht="15.75" customHeight="1">
      <c r="A128" s="780" t="s">
        <v>2791</v>
      </c>
      <c r="B128" s="810"/>
      <c r="C128" s="810"/>
      <c r="D128" s="810"/>
      <c r="E128" s="810"/>
      <c r="F128" s="810"/>
      <c r="G128" s="810"/>
      <c r="H128" s="810"/>
      <c r="I128" s="810"/>
      <c r="J128" s="810"/>
      <c r="K128" s="2014" t="str">
        <f>IF(AE122&lt;&gt;"",IFERROR(VLOOKUP(AE122,AF167:AR177,13,FALSE),""),'第二面-2'!K53)</f>
        <v/>
      </c>
      <c r="L128" s="2014"/>
      <c r="M128" s="2014"/>
      <c r="N128" s="2014"/>
      <c r="O128" s="2014"/>
      <c r="P128" s="2014"/>
      <c r="Q128" s="2014"/>
      <c r="R128" s="2014"/>
      <c r="S128" s="2014"/>
      <c r="T128" s="2014"/>
      <c r="U128" s="2014"/>
      <c r="V128" s="2014"/>
      <c r="W128" s="2014"/>
      <c r="X128" s="2014"/>
      <c r="Y128" s="2014"/>
      <c r="Z128" s="2014"/>
      <c r="AA128" s="2014"/>
      <c r="AB128" s="2014"/>
      <c r="AC128" s="2014"/>
      <c r="AD128" s="786"/>
    </row>
    <row r="129" spans="1:30" ht="9" customHeight="1">
      <c r="A129" s="780"/>
      <c r="B129" s="810"/>
      <c r="C129" s="810"/>
      <c r="D129" s="810"/>
      <c r="E129" s="810"/>
      <c r="F129" s="810"/>
      <c r="G129" s="810"/>
      <c r="H129" s="810"/>
      <c r="I129" s="810"/>
      <c r="J129" s="810"/>
      <c r="K129" s="803"/>
      <c r="L129" s="803"/>
      <c r="M129" s="803"/>
      <c r="N129" s="803"/>
      <c r="O129" s="803"/>
      <c r="P129" s="803"/>
      <c r="Q129" s="803"/>
      <c r="R129" s="803"/>
      <c r="S129" s="803"/>
      <c r="T129" s="803"/>
      <c r="U129" s="803"/>
      <c r="V129" s="803"/>
      <c r="W129" s="803"/>
      <c r="X129" s="803"/>
      <c r="Y129" s="803"/>
      <c r="Z129" s="803"/>
      <c r="AA129" s="803"/>
      <c r="AB129" s="803"/>
      <c r="AC129" s="803"/>
      <c r="AD129" s="786"/>
    </row>
    <row r="130" spans="1:30" ht="16.5" customHeight="1">
      <c r="A130" s="825" t="s">
        <v>2798</v>
      </c>
      <c r="B130" s="825"/>
      <c r="C130" s="825"/>
      <c r="D130" s="825"/>
      <c r="E130" s="825"/>
      <c r="F130" s="825"/>
      <c r="G130" s="825"/>
      <c r="H130" s="825"/>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599"/>
    </row>
    <row r="131" spans="1:30" ht="16.5" customHeight="1">
      <c r="A131" s="780" t="s">
        <v>2787</v>
      </c>
      <c r="B131" s="780"/>
      <c r="C131" s="780"/>
      <c r="D131" s="780"/>
      <c r="E131" s="780"/>
      <c r="F131" s="780"/>
      <c r="G131" s="780"/>
      <c r="H131" s="780"/>
      <c r="I131" s="780"/>
      <c r="J131" s="780"/>
      <c r="K131" s="2033" t="str">
        <f>IF('第二面-3'!K37&lt;&gt;"",'第二面-3'!K37,"")</f>
        <v/>
      </c>
      <c r="L131" s="2033"/>
      <c r="M131" s="2033"/>
      <c r="N131" s="2033"/>
      <c r="O131" s="2033"/>
      <c r="P131" s="2033"/>
      <c r="Q131" s="2033"/>
      <c r="R131" s="2033"/>
      <c r="S131" s="2033"/>
      <c r="T131" s="2033"/>
      <c r="U131" s="2033"/>
      <c r="V131" s="2033"/>
      <c r="W131" s="2033"/>
      <c r="X131" s="2033"/>
      <c r="Y131" s="2033"/>
      <c r="Z131" s="2033"/>
      <c r="AA131" s="2033"/>
      <c r="AB131" s="2033"/>
      <c r="AC131" s="2033"/>
      <c r="AD131" s="599"/>
    </row>
    <row r="132" spans="1:30" ht="16.5" customHeight="1">
      <c r="A132" s="780" t="s">
        <v>2799</v>
      </c>
      <c r="B132" s="780"/>
      <c r="C132" s="780"/>
      <c r="D132" s="780"/>
      <c r="E132" s="780"/>
      <c r="F132" s="780"/>
      <c r="G132" s="780"/>
      <c r="H132" s="780"/>
      <c r="I132" s="780"/>
      <c r="J132" s="780"/>
      <c r="K132" s="820" t="s">
        <v>2565</v>
      </c>
      <c r="L132" s="2036" t="str">
        <f>IF('第二面-3'!L38&lt;&gt;"",'第二面-3'!L38,"")</f>
        <v/>
      </c>
      <c r="M132" s="2036"/>
      <c r="N132" s="2036"/>
      <c r="O132" s="2036"/>
      <c r="P132" s="810" t="s">
        <v>2800</v>
      </c>
      <c r="Q132" s="2037" t="str">
        <f>IF('第二面-3'!Q38&lt;&gt;"",'第二面-3'!Q38,"")&amp;IF('第二面-3'!R38&lt;&gt;"",'第二面-3'!R38,"")</f>
        <v/>
      </c>
      <c r="R132" s="2037"/>
      <c r="S132" s="2037"/>
      <c r="T132" s="2037" t="str">
        <f>IF('第二面-3'!U38&lt;&gt;"",'第二面-3'!U38,"")</f>
        <v/>
      </c>
      <c r="U132" s="2037"/>
      <c r="V132" s="2037"/>
      <c r="W132" s="2037"/>
      <c r="X132" s="2037"/>
      <c r="Y132" s="2037"/>
      <c r="Z132" s="2037"/>
      <c r="AA132" s="2037"/>
      <c r="AB132" s="2037"/>
      <c r="AC132" s="810" t="s">
        <v>17</v>
      </c>
      <c r="AD132" s="599"/>
    </row>
    <row r="133" spans="1:30" ht="16.5" customHeight="1">
      <c r="A133" s="780"/>
      <c r="B133" s="780"/>
      <c r="C133" s="780"/>
      <c r="D133" s="780"/>
      <c r="E133" s="780"/>
      <c r="F133" s="780"/>
      <c r="G133" s="780"/>
      <c r="H133" s="780"/>
      <c r="I133" s="780"/>
      <c r="J133" s="780"/>
      <c r="K133" s="2014" t="str">
        <f>IF('第二面-3'!K39&lt;&gt;"",'第二面-3'!K39,"")</f>
        <v/>
      </c>
      <c r="L133" s="2014"/>
      <c r="M133" s="2014"/>
      <c r="N133" s="2014"/>
      <c r="O133" s="2014"/>
      <c r="P133" s="2014"/>
      <c r="Q133" s="2014"/>
      <c r="R133" s="2014"/>
      <c r="S133" s="2014"/>
      <c r="T133" s="2014"/>
      <c r="U133" s="2014"/>
      <c r="V133" s="2014"/>
      <c r="W133" s="2014"/>
      <c r="X133" s="2014"/>
      <c r="Y133" s="2014"/>
      <c r="Z133" s="2014"/>
      <c r="AA133" s="2014"/>
      <c r="AB133" s="2014"/>
      <c r="AC133" s="2014"/>
      <c r="AD133" s="599"/>
    </row>
    <row r="134" spans="1:30" ht="16.5" customHeight="1">
      <c r="A134" s="780" t="s">
        <v>2735</v>
      </c>
      <c r="B134" s="780"/>
      <c r="C134" s="780"/>
      <c r="D134" s="780"/>
      <c r="E134" s="780"/>
      <c r="F134" s="780"/>
      <c r="G134" s="780"/>
      <c r="H134" s="780"/>
      <c r="I134" s="780"/>
      <c r="J134" s="780"/>
      <c r="K134" s="2032" t="str">
        <f>IF('第二面-3'!K40&lt;&gt;"",'第二面-3'!K40,"")</f>
        <v/>
      </c>
      <c r="L134" s="2032"/>
      <c r="M134" s="2032"/>
      <c r="N134" s="809"/>
      <c r="O134" s="809"/>
      <c r="P134" s="809"/>
      <c r="Q134" s="810"/>
      <c r="R134" s="810"/>
      <c r="S134" s="810"/>
      <c r="T134" s="810"/>
      <c r="U134" s="810"/>
      <c r="V134" s="810"/>
      <c r="W134" s="810"/>
      <c r="X134" s="810"/>
      <c r="Y134" s="810"/>
      <c r="Z134" s="810"/>
      <c r="AA134" s="810"/>
      <c r="AB134" s="810"/>
      <c r="AC134" s="810"/>
      <c r="AD134" s="599"/>
    </row>
    <row r="135" spans="1:30" ht="16.5" customHeight="1">
      <c r="A135" s="780" t="s">
        <v>2789</v>
      </c>
      <c r="B135" s="780"/>
      <c r="C135" s="780"/>
      <c r="D135" s="780"/>
      <c r="E135" s="780"/>
      <c r="F135" s="780"/>
      <c r="G135" s="780"/>
      <c r="H135" s="780"/>
      <c r="I135" s="780"/>
      <c r="J135" s="780"/>
      <c r="K135" s="2033" t="str">
        <f>IF('第二面-3'!K41&lt;&gt;"",'第二面-3'!K41,"")</f>
        <v/>
      </c>
      <c r="L135" s="2033"/>
      <c r="M135" s="2033"/>
      <c r="N135" s="2033"/>
      <c r="O135" s="2033"/>
      <c r="P135" s="2033"/>
      <c r="Q135" s="2033"/>
      <c r="R135" s="2033"/>
      <c r="S135" s="2033"/>
      <c r="T135" s="2033"/>
      <c r="U135" s="2033"/>
      <c r="V135" s="2033"/>
      <c r="W135" s="2033"/>
      <c r="X135" s="2033"/>
      <c r="Y135" s="2033"/>
      <c r="Z135" s="2033"/>
      <c r="AA135" s="2033"/>
      <c r="AB135" s="2033"/>
      <c r="AC135" s="2033"/>
      <c r="AD135" s="599"/>
    </row>
    <row r="136" spans="1:30" ht="16.5" customHeight="1">
      <c r="A136" s="780" t="s">
        <v>2737</v>
      </c>
      <c r="B136" s="780"/>
      <c r="C136" s="780"/>
      <c r="D136" s="780"/>
      <c r="E136" s="780"/>
      <c r="F136" s="780"/>
      <c r="G136" s="780"/>
      <c r="H136" s="780"/>
      <c r="I136" s="780"/>
      <c r="J136" s="780"/>
      <c r="K136" s="2014" t="str">
        <f>IF('第二面-3'!K42&lt;&gt;"",'第二面-3'!K42,"")</f>
        <v/>
      </c>
      <c r="L136" s="2014"/>
      <c r="M136" s="2014"/>
      <c r="N136" s="2014"/>
      <c r="O136" s="2014"/>
      <c r="P136" s="2014"/>
      <c r="Q136" s="2014"/>
      <c r="R136" s="2014"/>
      <c r="S136" s="2014"/>
      <c r="T136" s="2014"/>
      <c r="U136" s="2014"/>
      <c r="V136" s="2014"/>
      <c r="W136" s="2014"/>
      <c r="X136" s="2014"/>
      <c r="Y136" s="2014"/>
      <c r="Z136" s="2014"/>
      <c r="AA136" s="2014"/>
      <c r="AB136" s="2014"/>
      <c r="AC136" s="2014"/>
      <c r="AD136" s="599"/>
    </row>
    <row r="137" spans="1:30" ht="8.4499999999999993" customHeight="1">
      <c r="A137" s="826"/>
      <c r="B137" s="780"/>
      <c r="C137" s="780"/>
      <c r="D137" s="780"/>
      <c r="E137" s="780"/>
      <c r="F137" s="780"/>
      <c r="G137" s="780"/>
      <c r="H137" s="780"/>
      <c r="I137" s="780"/>
      <c r="J137" s="780"/>
      <c r="K137" s="812"/>
      <c r="L137" s="812"/>
      <c r="M137" s="812"/>
      <c r="N137" s="812"/>
      <c r="O137" s="812"/>
      <c r="P137" s="812"/>
      <c r="Q137" s="812"/>
      <c r="R137" s="812"/>
      <c r="S137" s="812"/>
      <c r="T137" s="806"/>
      <c r="U137" s="806"/>
      <c r="V137" s="806"/>
      <c r="W137" s="806"/>
      <c r="X137" s="806"/>
      <c r="Y137" s="806"/>
      <c r="Z137" s="806"/>
      <c r="AA137" s="806"/>
      <c r="AB137" s="806"/>
      <c r="AC137" s="806"/>
      <c r="AD137" s="599"/>
    </row>
    <row r="138" spans="1:30" s="599" customFormat="1" ht="16.5" customHeight="1">
      <c r="A138" s="827" t="s">
        <v>3610</v>
      </c>
      <c r="B138" s="827"/>
      <c r="C138" s="827"/>
      <c r="D138" s="827"/>
      <c r="E138" s="2034"/>
      <c r="F138" s="2034"/>
      <c r="G138" s="2034"/>
      <c r="H138" s="2034"/>
      <c r="I138" s="2034"/>
      <c r="J138" s="2034"/>
      <c r="K138" s="2034"/>
      <c r="L138" s="2034"/>
      <c r="M138" s="2034"/>
      <c r="N138" s="2034"/>
      <c r="O138" s="2034"/>
      <c r="P138" s="2034"/>
      <c r="Q138" s="2034"/>
      <c r="R138" s="2034"/>
      <c r="S138" s="2034"/>
      <c r="T138" s="2034"/>
      <c r="U138" s="2034"/>
      <c r="V138" s="2034"/>
      <c r="W138" s="2034"/>
      <c r="X138" s="2034"/>
      <c r="Y138" s="2034"/>
      <c r="Z138" s="2034"/>
      <c r="AA138" s="2034"/>
      <c r="AB138" s="2034"/>
      <c r="AC138" s="2034"/>
    </row>
    <row r="139" spans="1:30" s="599" customFormat="1" ht="16.5" customHeight="1">
      <c r="A139" s="2035" t="str">
        <f>IF('第二面-3'!A52&lt;&gt;"",'第二面-3'!A52,"")</f>
        <v/>
      </c>
      <c r="B139" s="2035"/>
      <c r="C139" s="2035"/>
      <c r="D139" s="2035"/>
      <c r="E139" s="2035"/>
      <c r="F139" s="2035"/>
      <c r="G139" s="2035"/>
      <c r="H139" s="2035"/>
      <c r="I139" s="2035"/>
      <c r="J139" s="2035"/>
      <c r="K139" s="2035"/>
      <c r="L139" s="2035"/>
      <c r="M139" s="2035"/>
      <c r="N139" s="2035"/>
      <c r="O139" s="2035"/>
      <c r="P139" s="2035"/>
      <c r="Q139" s="2035"/>
      <c r="R139" s="2035"/>
      <c r="S139" s="2035"/>
      <c r="T139" s="2035"/>
      <c r="U139" s="2035"/>
      <c r="V139" s="2035"/>
      <c r="W139" s="2035"/>
      <c r="X139" s="2035"/>
      <c r="Y139" s="2035"/>
      <c r="Z139" s="2035"/>
      <c r="AA139" s="2035"/>
      <c r="AB139" s="2035"/>
      <c r="AC139" s="2035"/>
    </row>
    <row r="140" spans="1:30" s="599" customFormat="1" ht="16.5" customHeight="1">
      <c r="A140" s="2030"/>
      <c r="B140" s="2030"/>
      <c r="C140" s="2030"/>
      <c r="D140" s="2030"/>
      <c r="E140" s="2030"/>
      <c r="F140" s="2030"/>
      <c r="G140" s="2030"/>
      <c r="H140" s="2030"/>
      <c r="I140" s="2030"/>
      <c r="J140" s="2030"/>
      <c r="K140" s="2030"/>
      <c r="L140" s="2030"/>
      <c r="M140" s="2030"/>
      <c r="N140" s="2030"/>
      <c r="O140" s="2030"/>
      <c r="P140" s="2030"/>
      <c r="Q140" s="2030"/>
      <c r="R140" s="2030"/>
      <c r="S140" s="2030"/>
      <c r="T140" s="2030"/>
      <c r="U140" s="2030"/>
      <c r="V140" s="2030"/>
      <c r="W140" s="2030"/>
      <c r="X140" s="2030"/>
      <c r="Y140" s="2030"/>
      <c r="Z140" s="2030"/>
      <c r="AA140" s="2030"/>
      <c r="AB140" s="2030"/>
      <c r="AC140" s="2030"/>
    </row>
    <row r="141" spans="1:30" ht="16.5" customHeight="1">
      <c r="A141" s="2031"/>
      <c r="B141" s="2031"/>
      <c r="C141" s="2031"/>
      <c r="D141" s="2031"/>
      <c r="E141" s="2031"/>
      <c r="F141" s="2031"/>
      <c r="G141" s="2031"/>
      <c r="H141" s="2031"/>
      <c r="I141" s="2031"/>
      <c r="J141" s="2031"/>
      <c r="K141" s="2031"/>
      <c r="L141" s="2031"/>
      <c r="M141" s="2031"/>
      <c r="N141" s="2031"/>
      <c r="O141" s="2031"/>
      <c r="P141" s="2031"/>
      <c r="Q141" s="2031"/>
      <c r="R141" s="2031"/>
      <c r="S141" s="2031"/>
      <c r="T141" s="2031"/>
      <c r="U141" s="2031"/>
      <c r="V141" s="2031"/>
      <c r="W141" s="2031"/>
      <c r="X141" s="2031"/>
      <c r="Y141" s="2031"/>
      <c r="Z141" s="2031"/>
      <c r="AA141" s="2031"/>
      <c r="AB141" s="2031"/>
      <c r="AC141" s="2031"/>
    </row>
    <row r="167" spans="1:45">
      <c r="A167" s="792" t="s">
        <v>2586</v>
      </c>
      <c r="AF167" s="792" t="s">
        <v>2750</v>
      </c>
      <c r="AJ167" s="792" t="s">
        <v>2750</v>
      </c>
    </row>
    <row r="168" spans="1:45" ht="13.5">
      <c r="A168" s="380" t="s">
        <v>3611</v>
      </c>
      <c r="Y168" s="792" t="s">
        <v>3581</v>
      </c>
      <c r="AC168" s="792" t="s">
        <v>3581</v>
      </c>
      <c r="AF168" s="792" t="s">
        <v>2563</v>
      </c>
      <c r="AG168" s="792">
        <f>'共通第二面（検査入力）'!L2</f>
        <v>0</v>
      </c>
      <c r="AH168" s="792">
        <f>'共通第二面（検査入力）'!S2</f>
        <v>0</v>
      </c>
      <c r="AI168" s="828">
        <f>'共通第二面（検査入力）'!Z2</f>
        <v>0</v>
      </c>
      <c r="AJ168" s="792">
        <f>'共通第二面（検査入力）'!K3</f>
        <v>0</v>
      </c>
      <c r="AK168" s="792">
        <f>'共通第二面（検査入力）'!L4</f>
        <v>0</v>
      </c>
      <c r="AL168" s="792">
        <f>'共通第二面（検査入力）'!T4</f>
        <v>0</v>
      </c>
      <c r="AM168" s="828">
        <f>'共通第二面（検査入力）'!AA4</f>
        <v>0</v>
      </c>
      <c r="AN168" s="792">
        <f>'共通第二面（検査入力）'!K5</f>
        <v>0</v>
      </c>
      <c r="AO168" s="792">
        <f>'共通第二面（検査入力）'!K6</f>
        <v>0</v>
      </c>
      <c r="AP168" s="792">
        <f>'共通第二面（検査入力）'!K7</f>
        <v>0</v>
      </c>
      <c r="AQ168" s="828">
        <f>'共通第二面（検査入力）'!K8</f>
        <v>0</v>
      </c>
      <c r="AR168" s="828">
        <f>'共通第二面（検査入力）'!K9</f>
        <v>0</v>
      </c>
    </row>
    <row r="169" spans="1:45" ht="13.5">
      <c r="A169" s="380" t="s">
        <v>2751</v>
      </c>
      <c r="Y169" s="792" t="s">
        <v>2590</v>
      </c>
      <c r="AC169" s="792" t="s">
        <v>2591</v>
      </c>
      <c r="AF169" s="792" t="s">
        <v>2577</v>
      </c>
      <c r="AG169" s="792">
        <f>'共通第二面（検査入力）'!L12</f>
        <v>0</v>
      </c>
      <c r="AH169" s="792">
        <f>'共通第二面（検査入力）'!S12</f>
        <v>0</v>
      </c>
      <c r="AI169" s="828">
        <f>'共通第二面（検査入力）'!Z12</f>
        <v>0</v>
      </c>
      <c r="AJ169" s="792">
        <f>'共通第二面（検査入力）'!K13</f>
        <v>0</v>
      </c>
      <c r="AK169" s="792">
        <f>'共通第二面（検査入力）'!L14</f>
        <v>0</v>
      </c>
      <c r="AL169" s="792">
        <f>'共通第二面（検査入力）'!T14</f>
        <v>0</v>
      </c>
      <c r="AM169" s="828">
        <f>'共通第二面（検査入力）'!AA14</f>
        <v>0</v>
      </c>
      <c r="AN169" s="792">
        <f>'共通第二面（検査入力）'!K15</f>
        <v>0</v>
      </c>
      <c r="AO169" s="792">
        <f>'共通第二面（検査入力）'!K16</f>
        <v>0</v>
      </c>
      <c r="AP169" s="792">
        <f>'共通第二面（検査入力）'!K17</f>
        <v>0</v>
      </c>
      <c r="AQ169" s="828">
        <f>'共通第二面（検査入力）'!K18</f>
        <v>0</v>
      </c>
      <c r="AR169" s="828">
        <f>'共通第二面（検査入力）'!K19</f>
        <v>0</v>
      </c>
      <c r="AS169" s="792" t="str">
        <f>IF('共通第二面（検査入力）'!$K$10="","",'共通第二面（検査入力）'!$K$10)</f>
        <v/>
      </c>
    </row>
    <row r="170" spans="1:45" ht="13.5">
      <c r="A170" s="380" t="s">
        <v>2752</v>
      </c>
      <c r="Y170" s="792" t="s">
        <v>2593</v>
      </c>
      <c r="AC170" s="792" t="s">
        <v>2594</v>
      </c>
      <c r="AF170" s="792" t="s">
        <v>2578</v>
      </c>
      <c r="AG170" s="792">
        <f>'共通第二面（検査入力）'!L22</f>
        <v>0</v>
      </c>
      <c r="AH170" s="792">
        <f>'共通第二面（検査入力）'!S22</f>
        <v>0</v>
      </c>
      <c r="AI170" s="828">
        <f>'共通第二面（検査入力）'!Z22</f>
        <v>0</v>
      </c>
      <c r="AJ170" s="792">
        <f>'共通第二面（検査入力）'!K23</f>
        <v>0</v>
      </c>
      <c r="AK170" s="792">
        <f>'共通第二面（検査入力）'!L24</f>
        <v>0</v>
      </c>
      <c r="AL170" s="792">
        <f>'共通第二面（検査入力）'!T24</f>
        <v>0</v>
      </c>
      <c r="AM170" s="828">
        <f>'共通第二面（検査入力）'!AA24</f>
        <v>0</v>
      </c>
      <c r="AN170" s="792">
        <f>'共通第二面（検査入力）'!K25</f>
        <v>0</v>
      </c>
      <c r="AO170" s="792">
        <f>'共通第二面（検査入力）'!K26</f>
        <v>0</v>
      </c>
      <c r="AP170" s="792">
        <f>'共通第二面（検査入力）'!K27</f>
        <v>0</v>
      </c>
      <c r="AQ170" s="828">
        <f>'共通第二面（検査入力）'!K28</f>
        <v>0</v>
      </c>
      <c r="AR170" s="828">
        <f>'共通第二面（検査入力）'!K29</f>
        <v>0</v>
      </c>
      <c r="AS170" s="792" t="str">
        <f>IF('共通第二面（検査入力）'!$K$20="","",'共通第二面（検査入力）'!$K$20)</f>
        <v/>
      </c>
    </row>
    <row r="171" spans="1:45" ht="13.5">
      <c r="A171" s="380" t="s">
        <v>2753</v>
      </c>
      <c r="Y171" s="792" t="s">
        <v>2596</v>
      </c>
      <c r="AC171" s="792" t="s">
        <v>2597</v>
      </c>
      <c r="AF171" s="792" t="s">
        <v>2579</v>
      </c>
      <c r="AG171" s="792">
        <f>'共通第二面（検査入力）'!L32</f>
        <v>0</v>
      </c>
      <c r="AH171" s="792">
        <f>'共通第二面（検査入力）'!S32</f>
        <v>0</v>
      </c>
      <c r="AI171" s="828">
        <f>'共通第二面（検査入力）'!Z32</f>
        <v>0</v>
      </c>
      <c r="AJ171" s="792">
        <f>'共通第二面（検査入力）'!K33</f>
        <v>0</v>
      </c>
      <c r="AK171" s="792">
        <f>'共通第二面（検査入力）'!L34</f>
        <v>0</v>
      </c>
      <c r="AL171" s="792">
        <f>'共通第二面（検査入力）'!T34</f>
        <v>0</v>
      </c>
      <c r="AM171" s="828">
        <f>'共通第二面（検査入力）'!AA34</f>
        <v>0</v>
      </c>
      <c r="AN171" s="792">
        <f>'共通第二面（検査入力）'!K35</f>
        <v>0</v>
      </c>
      <c r="AO171" s="792">
        <f>'共通第二面（検査入力）'!K36</f>
        <v>0</v>
      </c>
      <c r="AP171" s="792">
        <f>'共通第二面（検査入力）'!K37</f>
        <v>0</v>
      </c>
      <c r="AQ171" s="828">
        <f>'共通第二面（検査入力）'!K38</f>
        <v>0</v>
      </c>
      <c r="AR171" s="828">
        <f>'共通第二面（検査入力）'!K39</f>
        <v>0</v>
      </c>
      <c r="AS171" s="792" t="str">
        <f>IF('共通第二面（検査入力）'!$K$30="","",'共通第二面（検査入力）'!$K$30)</f>
        <v/>
      </c>
    </row>
    <row r="172" spans="1:45" ht="13.5">
      <c r="A172" s="380" t="s">
        <v>2754</v>
      </c>
      <c r="Y172" s="792" t="s">
        <v>2599</v>
      </c>
      <c r="AC172" s="792" t="s">
        <v>2600</v>
      </c>
      <c r="AF172" s="792" t="s">
        <v>2580</v>
      </c>
      <c r="AG172" s="792">
        <f>'共通第二面（検査入力）'!L42</f>
        <v>0</v>
      </c>
      <c r="AH172" s="792">
        <f>'共通第二面（検査入力）'!S42</f>
        <v>0</v>
      </c>
      <c r="AI172" s="828">
        <f>'共通第二面（検査入力）'!Z42</f>
        <v>0</v>
      </c>
      <c r="AJ172" s="792">
        <f>'共通第二面（検査入力）'!K43</f>
        <v>0</v>
      </c>
      <c r="AK172" s="792">
        <f>'共通第二面（検査入力）'!L44</f>
        <v>0</v>
      </c>
      <c r="AL172" s="792">
        <f>'共通第二面（検査入力）'!T44</f>
        <v>0</v>
      </c>
      <c r="AM172" s="828">
        <f>'共通第二面（検査入力）'!AA44</f>
        <v>0</v>
      </c>
      <c r="AN172" s="792">
        <f>'共通第二面（検査入力）'!K45</f>
        <v>0</v>
      </c>
      <c r="AO172" s="792">
        <f>'共通第二面（検査入力）'!K46</f>
        <v>0</v>
      </c>
      <c r="AP172" s="792">
        <f>'共通第二面（検査入力）'!K47</f>
        <v>0</v>
      </c>
      <c r="AQ172" s="828">
        <f>'共通第二面（検査入力）'!K48</f>
        <v>0</v>
      </c>
      <c r="AR172" s="828">
        <f>'共通第二面（検査入力）'!K49</f>
        <v>0</v>
      </c>
      <c r="AS172" s="792" t="str">
        <f>IF('共通第二面（検査入力）'!$K$40="","",'共通第二面（検査入力）'!$K$40)</f>
        <v/>
      </c>
    </row>
    <row r="173" spans="1:45" ht="13.5">
      <c r="A173" s="380" t="s">
        <v>2755</v>
      </c>
      <c r="Y173" s="792" t="s">
        <v>2602</v>
      </c>
      <c r="AC173" s="792" t="s">
        <v>2603</v>
      </c>
      <c r="AF173" s="792" t="s">
        <v>2581</v>
      </c>
      <c r="AG173" s="792">
        <f>'共通第二面（検査入力）'!L52</f>
        <v>0</v>
      </c>
      <c r="AH173" s="792">
        <f>'共通第二面（検査入力）'!S52</f>
        <v>0</v>
      </c>
      <c r="AI173" s="828">
        <f>'共通第二面（検査入力）'!Z52</f>
        <v>0</v>
      </c>
      <c r="AJ173" s="792">
        <f>'共通第二面（検査入力）'!K53</f>
        <v>0</v>
      </c>
      <c r="AK173" s="792">
        <f>'共通第二面（検査入力）'!L54</f>
        <v>0</v>
      </c>
      <c r="AL173" s="792">
        <f>'共通第二面（検査入力）'!T54</f>
        <v>0</v>
      </c>
      <c r="AM173" s="828">
        <f>'共通第二面（検査入力）'!AA54</f>
        <v>0</v>
      </c>
      <c r="AN173" s="792">
        <f>'共通第二面（検査入力）'!K55</f>
        <v>0</v>
      </c>
      <c r="AO173" s="792">
        <f>'共通第二面（検査入力）'!K56</f>
        <v>0</v>
      </c>
      <c r="AP173" s="792">
        <f>'共通第二面（検査入力）'!K57</f>
        <v>0</v>
      </c>
      <c r="AQ173" s="828">
        <f>'共通第二面（検査入力）'!K58</f>
        <v>0</v>
      </c>
      <c r="AR173" s="828">
        <f>'共通第二面（検査入力）'!K59</f>
        <v>0</v>
      </c>
      <c r="AS173" s="792" t="str">
        <f>IF('第二面（入力）'!$K$50="","",'第二面（入力）'!$K$50)</f>
        <v/>
      </c>
    </row>
    <row r="174" spans="1:45" ht="13.5">
      <c r="A174" s="380" t="s">
        <v>2756</v>
      </c>
      <c r="Y174" s="792" t="s">
        <v>2605</v>
      </c>
      <c r="AC174" s="792" t="s">
        <v>2606</v>
      </c>
      <c r="AF174" s="792" t="s">
        <v>2582</v>
      </c>
      <c r="AG174" s="792">
        <f>'共通第二面（検査入力）'!L62</f>
        <v>0</v>
      </c>
      <c r="AH174" s="792">
        <f>'共通第二面（検査入力）'!S62</f>
        <v>0</v>
      </c>
      <c r="AI174" s="828">
        <f>'共通第二面（検査入力）'!Z62</f>
        <v>0</v>
      </c>
      <c r="AJ174" s="792">
        <f>'共通第二面（検査入力）'!K63</f>
        <v>0</v>
      </c>
      <c r="AK174" s="792">
        <f>'共通第二面（検査入力）'!L64</f>
        <v>0</v>
      </c>
      <c r="AL174" s="792">
        <f>'共通第二面（検査入力）'!T64</f>
        <v>0</v>
      </c>
      <c r="AM174" s="828">
        <f>'共通第二面（検査入力）'!AA64</f>
        <v>0</v>
      </c>
      <c r="AN174" s="792">
        <f>'共通第二面（検査入力）'!K65</f>
        <v>0</v>
      </c>
      <c r="AO174" s="792">
        <f>'共通第二面（検査入力）'!K66</f>
        <v>0</v>
      </c>
      <c r="AP174" s="792">
        <f>'共通第二面（検査入力）'!K67</f>
        <v>0</v>
      </c>
      <c r="AQ174" s="828">
        <f>'共通第二面（検査入力）'!K68</f>
        <v>0</v>
      </c>
      <c r="AR174" s="828">
        <f>'共通第二面（検査入力）'!K69</f>
        <v>0</v>
      </c>
      <c r="AS174" s="792" t="str">
        <f>IF('共通第二面（検査入力）'!$K$60="","",'共通第二面（検査入力）'!$K$60)</f>
        <v/>
      </c>
    </row>
    <row r="175" spans="1:45" ht="13.5">
      <c r="A175" s="380" t="s">
        <v>2757</v>
      </c>
      <c r="Y175" s="792" t="s">
        <v>2608</v>
      </c>
      <c r="AC175" s="792" t="s">
        <v>2609</v>
      </c>
      <c r="AF175" s="792" t="s">
        <v>2583</v>
      </c>
      <c r="AG175" s="792">
        <f>'共通第二面（検査入力）'!L72</f>
        <v>0</v>
      </c>
      <c r="AH175" s="792">
        <f>'共通第二面（検査入力）'!S72</f>
        <v>0</v>
      </c>
      <c r="AI175" s="828">
        <f>'共通第二面（検査入力）'!Z72</f>
        <v>0</v>
      </c>
      <c r="AJ175" s="792">
        <f>'共通第二面（検査入力）'!K73</f>
        <v>0</v>
      </c>
      <c r="AK175" s="792">
        <f>'共通第二面（検査入力）'!L74</f>
        <v>0</v>
      </c>
      <c r="AL175" s="792">
        <f>'共通第二面（検査入力）'!T74</f>
        <v>0</v>
      </c>
      <c r="AM175" s="828">
        <f>'共通第二面（検査入力）'!AA74</f>
        <v>0</v>
      </c>
      <c r="AN175" s="792">
        <f>'共通第二面（検査入力）'!K75</f>
        <v>0</v>
      </c>
      <c r="AO175" s="792">
        <f>'共通第二面（検査入力）'!K76</f>
        <v>0</v>
      </c>
      <c r="AP175" s="792">
        <f>'共通第二面（検査入力）'!K77</f>
        <v>0</v>
      </c>
      <c r="AQ175" s="828">
        <f>'共通第二面（検査入力）'!K78</f>
        <v>0</v>
      </c>
      <c r="AR175" s="828">
        <f>'共通第二面（検査入力）'!K79</f>
        <v>0</v>
      </c>
      <c r="AS175" s="792" t="str">
        <f>IF('共通第二面（検査入力）'!$K$70="","",'共通第二面（検査入力）'!$K$70)</f>
        <v/>
      </c>
    </row>
    <row r="176" spans="1:45" ht="13.5">
      <c r="A176" s="380" t="s">
        <v>2758</v>
      </c>
      <c r="Y176" s="792" t="s">
        <v>2611</v>
      </c>
      <c r="AC176" s="792" t="s">
        <v>2612</v>
      </c>
      <c r="AF176" s="792" t="s">
        <v>2584</v>
      </c>
      <c r="AG176" s="792">
        <f>'共通第二面（検査入力）'!L82</f>
        <v>0</v>
      </c>
      <c r="AH176" s="792">
        <f>'共通第二面（検査入力）'!S82</f>
        <v>0</v>
      </c>
      <c r="AI176" s="828">
        <f>'共通第二面（検査入力）'!Z82</f>
        <v>0</v>
      </c>
      <c r="AJ176" s="792">
        <f>'共通第二面（検査入力）'!K83</f>
        <v>0</v>
      </c>
      <c r="AK176" s="792">
        <f>'共通第二面（検査入力）'!L84</f>
        <v>0</v>
      </c>
      <c r="AL176" s="792">
        <f>'共通第二面（検査入力）'!T84</f>
        <v>0</v>
      </c>
      <c r="AM176" s="828">
        <f>'共通第二面（検査入力）'!AA84</f>
        <v>0</v>
      </c>
      <c r="AN176" s="792">
        <f>'共通第二面（検査入力）'!K85</f>
        <v>0</v>
      </c>
      <c r="AO176" s="792">
        <f>'共通第二面（検査入力）'!K86</f>
        <v>0</v>
      </c>
      <c r="AP176" s="792">
        <f>'共通第二面（検査入力）'!K87</f>
        <v>0</v>
      </c>
      <c r="AQ176" s="828">
        <f>'共通第二面（検査入力）'!K88</f>
        <v>0</v>
      </c>
      <c r="AR176" s="828">
        <f>'共通第二面（検査入力）'!K89</f>
        <v>0</v>
      </c>
      <c r="AS176" s="792" t="str">
        <f>IF('共通第二面（検査入力）'!$K$80="","",'共通第二面（検査入力）'!$K$80)</f>
        <v/>
      </c>
    </row>
    <row r="177" spans="1:45" ht="13.5">
      <c r="A177" s="380" t="s">
        <v>2759</v>
      </c>
      <c r="Y177" s="792" t="s">
        <v>2614</v>
      </c>
      <c r="AC177" s="792" t="s">
        <v>2615</v>
      </c>
      <c r="AF177" s="792" t="s">
        <v>2585</v>
      </c>
      <c r="AG177" s="792">
        <f>'共通第二面（検査入力）'!L92</f>
        <v>0</v>
      </c>
      <c r="AH177" s="792">
        <f>'共通第二面（検査入力）'!S92</f>
        <v>0</v>
      </c>
      <c r="AI177" s="828">
        <f>'共通第二面（検査入力）'!Z92</f>
        <v>0</v>
      </c>
      <c r="AJ177" s="792">
        <f>'共通第二面（検査入力）'!K93</f>
        <v>0</v>
      </c>
      <c r="AK177" s="792">
        <f>'共通第二面（検査入力）'!L94</f>
        <v>0</v>
      </c>
      <c r="AL177" s="792">
        <f>'共通第二面（検査入力）'!T94</f>
        <v>0</v>
      </c>
      <c r="AM177" s="828">
        <f>'共通第二面（検査入力）'!AA94</f>
        <v>0</v>
      </c>
      <c r="AN177" s="792">
        <f>'共通第二面（検査入力）'!K95</f>
        <v>0</v>
      </c>
      <c r="AO177" s="792">
        <f>'共通第二面（検査入力）'!K96</f>
        <v>0</v>
      </c>
      <c r="AP177" s="792">
        <f>'共通第二面（検査入力）'!K97</f>
        <v>0</v>
      </c>
      <c r="AQ177" s="828">
        <f>'共通第二面（検査入力）'!K98</f>
        <v>0</v>
      </c>
      <c r="AR177" s="828">
        <f>'共通第二面（検査入力）'!K99</f>
        <v>0</v>
      </c>
      <c r="AS177" s="792" t="str">
        <f>IF('共通第二面（検査入力）'!$K$90="","",'共通第二面（検査入力）'!$K$90)</f>
        <v/>
      </c>
    </row>
    <row r="178" spans="1:45" ht="13.5">
      <c r="A178" s="380" t="s">
        <v>2760</v>
      </c>
      <c r="Y178" s="792" t="s">
        <v>2617</v>
      </c>
      <c r="AC178" s="792" t="s">
        <v>2618</v>
      </c>
      <c r="AS178" s="792" t="str">
        <f>IF('共通第二面（検査入力）'!$K$100="","",'共通第二面（検査入力）'!$K$100)</f>
        <v/>
      </c>
    </row>
    <row r="179" spans="1:45" ht="13.5">
      <c r="A179" s="380" t="s">
        <v>3612</v>
      </c>
      <c r="Y179" s="792" t="s">
        <v>2620</v>
      </c>
      <c r="AC179" s="792" t="s">
        <v>2621</v>
      </c>
    </row>
    <row r="180" spans="1:45" ht="13.5">
      <c r="A180" s="380" t="s">
        <v>3613</v>
      </c>
      <c r="Y180" s="792" t="s">
        <v>2623</v>
      </c>
      <c r="AC180" s="792" t="s">
        <v>2624</v>
      </c>
    </row>
    <row r="181" spans="1:45" ht="13.5">
      <c r="A181" s="380" t="s">
        <v>2763</v>
      </c>
      <c r="Y181" s="792" t="s">
        <v>2626</v>
      </c>
      <c r="AC181" s="792" t="s">
        <v>2627</v>
      </c>
    </row>
    <row r="182" spans="1:45" ht="13.5">
      <c r="A182" s="380" t="s">
        <v>2764</v>
      </c>
      <c r="Y182" s="792" t="s">
        <v>2629</v>
      </c>
      <c r="AC182" s="792" t="s">
        <v>2630</v>
      </c>
    </row>
    <row r="183" spans="1:45" ht="13.5">
      <c r="A183" s="380" t="s">
        <v>2765</v>
      </c>
      <c r="Y183" s="792" t="s">
        <v>2632</v>
      </c>
      <c r="AC183" s="792" t="s">
        <v>2633</v>
      </c>
    </row>
    <row r="184" spans="1:45" ht="13.5">
      <c r="A184" s="380" t="s">
        <v>2766</v>
      </c>
      <c r="Y184" s="792" t="s">
        <v>2635</v>
      </c>
      <c r="AC184" s="792" t="s">
        <v>2636</v>
      </c>
    </row>
    <row r="185" spans="1:45">
      <c r="A185" s="792" t="s">
        <v>2768</v>
      </c>
      <c r="Y185" s="792" t="s">
        <v>2638</v>
      </c>
      <c r="AC185" s="792" t="s">
        <v>2639</v>
      </c>
    </row>
    <row r="186" spans="1:45" ht="13.5">
      <c r="A186" s="380" t="s">
        <v>2769</v>
      </c>
      <c r="Y186" s="792" t="s">
        <v>2640</v>
      </c>
      <c r="AC186" s="792" t="s">
        <v>2641</v>
      </c>
    </row>
    <row r="187" spans="1:45" ht="13.5">
      <c r="A187" s="380" t="s">
        <v>2770</v>
      </c>
      <c r="Y187" s="792" t="s">
        <v>2642</v>
      </c>
      <c r="AC187" s="792" t="s">
        <v>2643</v>
      </c>
    </row>
    <row r="188" spans="1:45" ht="13.5">
      <c r="A188" s="380" t="s">
        <v>2771</v>
      </c>
      <c r="Y188" s="792" t="s">
        <v>2644</v>
      </c>
      <c r="AC188" s="792" t="s">
        <v>2645</v>
      </c>
    </row>
    <row r="189" spans="1:45" ht="13.5">
      <c r="A189" s="380" t="s">
        <v>2772</v>
      </c>
      <c r="Y189" s="792" t="s">
        <v>2646</v>
      </c>
      <c r="AC189" s="792" t="s">
        <v>2647</v>
      </c>
    </row>
    <row r="190" spans="1:45" ht="13.5">
      <c r="A190" s="380" t="s">
        <v>2773</v>
      </c>
      <c r="Y190" s="792" t="s">
        <v>2648</v>
      </c>
      <c r="AC190" s="792" t="s">
        <v>2649</v>
      </c>
    </row>
    <row r="191" spans="1:45" ht="13.5">
      <c r="A191" s="380" t="s">
        <v>2774</v>
      </c>
      <c r="Y191" s="792" t="s">
        <v>2650</v>
      </c>
      <c r="AC191" s="792" t="s">
        <v>2651</v>
      </c>
    </row>
    <row r="192" spans="1:45">
      <c r="Y192" s="792" t="s">
        <v>2652</v>
      </c>
      <c r="AC192" s="792" t="s">
        <v>2653</v>
      </c>
    </row>
    <row r="193" spans="25:29">
      <c r="Y193" s="792" t="s">
        <v>2654</v>
      </c>
      <c r="AC193" s="792" t="s">
        <v>2655</v>
      </c>
    </row>
    <row r="194" spans="25:29">
      <c r="Y194" s="792" t="s">
        <v>2656</v>
      </c>
      <c r="AC194" s="792" t="s">
        <v>2657</v>
      </c>
    </row>
    <row r="195" spans="25:29">
      <c r="Y195" s="792" t="s">
        <v>2658</v>
      </c>
      <c r="AC195" s="792" t="s">
        <v>2659</v>
      </c>
    </row>
    <row r="196" spans="25:29">
      <c r="Y196" s="792" t="s">
        <v>2660</v>
      </c>
      <c r="AC196" s="792" t="s">
        <v>2661</v>
      </c>
    </row>
    <row r="197" spans="25:29">
      <c r="Y197" s="792" t="s">
        <v>2662</v>
      </c>
      <c r="AC197" s="792" t="s">
        <v>2663</v>
      </c>
    </row>
    <row r="198" spans="25:29">
      <c r="Y198" s="792" t="s">
        <v>2664</v>
      </c>
      <c r="AC198" s="792" t="s">
        <v>2665</v>
      </c>
    </row>
    <row r="199" spans="25:29">
      <c r="Y199" s="792" t="s">
        <v>2666</v>
      </c>
      <c r="AC199" s="792" t="s">
        <v>2667</v>
      </c>
    </row>
    <row r="200" spans="25:29">
      <c r="Y200" s="792" t="s">
        <v>2668</v>
      </c>
      <c r="AC200" s="792" t="s">
        <v>2669</v>
      </c>
    </row>
    <row r="201" spans="25:29">
      <c r="Y201" s="792" t="s">
        <v>2670</v>
      </c>
      <c r="AC201" s="792" t="s">
        <v>2671</v>
      </c>
    </row>
    <row r="202" spans="25:29">
      <c r="Y202" s="792" t="s">
        <v>2672</v>
      </c>
      <c r="AC202" s="792" t="s">
        <v>2673</v>
      </c>
    </row>
    <row r="203" spans="25:29">
      <c r="Y203" s="792" t="s">
        <v>2674</v>
      </c>
      <c r="AC203" s="792" t="s">
        <v>2675</v>
      </c>
    </row>
    <row r="204" spans="25:29">
      <c r="Y204" s="792" t="s">
        <v>2676</v>
      </c>
      <c r="AC204" s="792" t="s">
        <v>2677</v>
      </c>
    </row>
    <row r="205" spans="25:29">
      <c r="Y205" s="792" t="s">
        <v>2678</v>
      </c>
      <c r="AC205" s="792" t="s">
        <v>2679</v>
      </c>
    </row>
    <row r="206" spans="25:29">
      <c r="Y206" s="792" t="s">
        <v>2680</v>
      </c>
      <c r="AC206" s="792" t="s">
        <v>2681</v>
      </c>
    </row>
    <row r="207" spans="25:29">
      <c r="Y207" s="792" t="s">
        <v>2682</v>
      </c>
      <c r="AC207" s="792" t="s">
        <v>2683</v>
      </c>
    </row>
    <row r="208" spans="25:29">
      <c r="Y208" s="792" t="s">
        <v>2684</v>
      </c>
      <c r="AC208" s="792" t="s">
        <v>2685</v>
      </c>
    </row>
    <row r="209" spans="25:29">
      <c r="Y209" s="792" t="s">
        <v>2686</v>
      </c>
      <c r="AC209" s="792" t="s">
        <v>2687</v>
      </c>
    </row>
    <row r="210" spans="25:29">
      <c r="Y210" s="792" t="s">
        <v>2688</v>
      </c>
      <c r="AC210" s="792" t="s">
        <v>2689</v>
      </c>
    </row>
    <row r="211" spans="25:29">
      <c r="Y211" s="792" t="s">
        <v>2690</v>
      </c>
      <c r="AC211" s="792" t="s">
        <v>2691</v>
      </c>
    </row>
    <row r="212" spans="25:29">
      <c r="Y212" s="792" t="s">
        <v>2692</v>
      </c>
      <c r="AC212" s="792" t="s">
        <v>2693</v>
      </c>
    </row>
    <row r="213" spans="25:29">
      <c r="Y213" s="792" t="s">
        <v>2694</v>
      </c>
      <c r="AC213" s="792" t="s">
        <v>2695</v>
      </c>
    </row>
    <row r="214" spans="25:29">
      <c r="Y214" s="792" t="s">
        <v>2696</v>
      </c>
      <c r="AC214" s="792" t="s">
        <v>2697</v>
      </c>
    </row>
    <row r="215" spans="25:29">
      <c r="Y215" s="792" t="s">
        <v>2698</v>
      </c>
      <c r="AC215" s="792" t="s">
        <v>2699</v>
      </c>
    </row>
  </sheetData>
  <mergeCells count="208">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L31:N31"/>
    <mergeCell ref="O31:Q31"/>
    <mergeCell ref="R31:T31"/>
    <mergeCell ref="U31:W31"/>
    <mergeCell ref="X31:AB31"/>
    <mergeCell ref="K32:AC32"/>
    <mergeCell ref="K24:AC24"/>
    <mergeCell ref="K25:M25"/>
    <mergeCell ref="K26:AC26"/>
    <mergeCell ref="K27:AC27"/>
    <mergeCell ref="K28:AC28"/>
    <mergeCell ref="B39:J39"/>
    <mergeCell ref="K39:AC39"/>
    <mergeCell ref="L33:M33"/>
    <mergeCell ref="N33:R33"/>
    <mergeCell ref="S33:T33"/>
    <mergeCell ref="U33:X33"/>
    <mergeCell ref="Y33:AB33"/>
    <mergeCell ref="B34:J34"/>
    <mergeCell ref="K34:AC34"/>
    <mergeCell ref="L40:N40"/>
    <mergeCell ref="O40:Q40"/>
    <mergeCell ref="R40:T40"/>
    <mergeCell ref="U40:W40"/>
    <mergeCell ref="X40:AB40"/>
    <mergeCell ref="K41:AC41"/>
    <mergeCell ref="K35:M35"/>
    <mergeCell ref="K36:AC36"/>
    <mergeCell ref="K37:AC37"/>
    <mergeCell ref="K38:AC38"/>
    <mergeCell ref="K44:M44"/>
    <mergeCell ref="K45:AC45"/>
    <mergeCell ref="K46:AC46"/>
    <mergeCell ref="K47:AC47"/>
    <mergeCell ref="B48:J48"/>
    <mergeCell ref="K48:AC48"/>
    <mergeCell ref="L42:M42"/>
    <mergeCell ref="N42:R42"/>
    <mergeCell ref="S42:T42"/>
    <mergeCell ref="U42:X42"/>
    <mergeCell ref="Y42:AB42"/>
    <mergeCell ref="K43:AC43"/>
    <mergeCell ref="L51:M51"/>
    <mergeCell ref="N51:R51"/>
    <mergeCell ref="S51:T51"/>
    <mergeCell ref="U51:X51"/>
    <mergeCell ref="Y51:AB51"/>
    <mergeCell ref="K52:AC52"/>
    <mergeCell ref="L49:N49"/>
    <mergeCell ref="O49:Q49"/>
    <mergeCell ref="R49:T49"/>
    <mergeCell ref="U49:W49"/>
    <mergeCell ref="X49:AB49"/>
    <mergeCell ref="K50:AC50"/>
    <mergeCell ref="K53:M53"/>
    <mergeCell ref="K54:AC54"/>
    <mergeCell ref="K55:AC55"/>
    <mergeCell ref="K56:AC56"/>
    <mergeCell ref="L60:N60"/>
    <mergeCell ref="O60:Q60"/>
    <mergeCell ref="R60:T60"/>
    <mergeCell ref="U60:W60"/>
    <mergeCell ref="X60:AB60"/>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L72:M72"/>
    <mergeCell ref="N72:R72"/>
    <mergeCell ref="S72:T72"/>
    <mergeCell ref="U72:X72"/>
    <mergeCell ref="Y72:AB72"/>
    <mergeCell ref="K73:AC73"/>
    <mergeCell ref="L70:N70"/>
    <mergeCell ref="O70:Q70"/>
    <mergeCell ref="R70:T70"/>
    <mergeCell ref="U70:W70"/>
    <mergeCell ref="X70:AB70"/>
    <mergeCell ref="K71:AC71"/>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599" customWidth="1"/>
    <col min="30" max="30" width="4.625" style="599" customWidth="1"/>
    <col min="31" max="256" width="9" style="599"/>
    <col min="257" max="285" width="3" style="599" customWidth="1"/>
    <col min="286" max="286" width="4.625" style="599" customWidth="1"/>
    <col min="287" max="512" width="9" style="599"/>
    <col min="513" max="541" width="3" style="599" customWidth="1"/>
    <col min="542" max="542" width="4.625" style="599" customWidth="1"/>
    <col min="543" max="768" width="9" style="599"/>
    <col min="769" max="797" width="3" style="599" customWidth="1"/>
    <col min="798" max="798" width="4.625" style="599" customWidth="1"/>
    <col min="799" max="1024" width="9" style="599"/>
    <col min="1025" max="1053" width="3" style="599" customWidth="1"/>
    <col min="1054" max="1054" width="4.625" style="599" customWidth="1"/>
    <col min="1055" max="1280" width="9" style="599"/>
    <col min="1281" max="1309" width="3" style="599" customWidth="1"/>
    <col min="1310" max="1310" width="4.625" style="599" customWidth="1"/>
    <col min="1311" max="1536" width="9" style="599"/>
    <col min="1537" max="1565" width="3" style="599" customWidth="1"/>
    <col min="1566" max="1566" width="4.625" style="599" customWidth="1"/>
    <col min="1567" max="1792" width="9" style="599"/>
    <col min="1793" max="1821" width="3" style="599" customWidth="1"/>
    <col min="1822" max="1822" width="4.625" style="599" customWidth="1"/>
    <col min="1823" max="2048" width="9" style="599"/>
    <col min="2049" max="2077" width="3" style="599" customWidth="1"/>
    <col min="2078" max="2078" width="4.625" style="599" customWidth="1"/>
    <col min="2079" max="2304" width="9" style="599"/>
    <col min="2305" max="2333" width="3" style="599" customWidth="1"/>
    <col min="2334" max="2334" width="4.625" style="599" customWidth="1"/>
    <col min="2335" max="2560" width="9" style="599"/>
    <col min="2561" max="2589" width="3" style="599" customWidth="1"/>
    <col min="2590" max="2590" width="4.625" style="599" customWidth="1"/>
    <col min="2591" max="2816" width="9" style="599"/>
    <col min="2817" max="2845" width="3" style="599" customWidth="1"/>
    <col min="2846" max="2846" width="4.625" style="599" customWidth="1"/>
    <col min="2847" max="3072" width="9" style="599"/>
    <col min="3073" max="3101" width="3" style="599" customWidth="1"/>
    <col min="3102" max="3102" width="4.625" style="599" customWidth="1"/>
    <col min="3103" max="3328" width="9" style="599"/>
    <col min="3329" max="3357" width="3" style="599" customWidth="1"/>
    <col min="3358" max="3358" width="4.625" style="599" customWidth="1"/>
    <col min="3359" max="3584" width="9" style="599"/>
    <col min="3585" max="3613" width="3" style="599" customWidth="1"/>
    <col min="3614" max="3614" width="4.625" style="599" customWidth="1"/>
    <col min="3615" max="3840" width="9" style="599"/>
    <col min="3841" max="3869" width="3" style="599" customWidth="1"/>
    <col min="3870" max="3870" width="4.625" style="599" customWidth="1"/>
    <col min="3871" max="4096" width="9" style="599"/>
    <col min="4097" max="4125" width="3" style="599" customWidth="1"/>
    <col min="4126" max="4126" width="4.625" style="599" customWidth="1"/>
    <col min="4127" max="4352" width="9" style="599"/>
    <col min="4353" max="4381" width="3" style="599" customWidth="1"/>
    <col min="4382" max="4382" width="4.625" style="599" customWidth="1"/>
    <col min="4383" max="4608" width="9" style="599"/>
    <col min="4609" max="4637" width="3" style="599" customWidth="1"/>
    <col min="4638" max="4638" width="4.625" style="599" customWidth="1"/>
    <col min="4639" max="4864" width="9" style="599"/>
    <col min="4865" max="4893" width="3" style="599" customWidth="1"/>
    <col min="4894" max="4894" width="4.625" style="599" customWidth="1"/>
    <col min="4895" max="5120" width="9" style="599"/>
    <col min="5121" max="5149" width="3" style="599" customWidth="1"/>
    <col min="5150" max="5150" width="4.625" style="599" customWidth="1"/>
    <col min="5151" max="5376" width="9" style="599"/>
    <col min="5377" max="5405" width="3" style="599" customWidth="1"/>
    <col min="5406" max="5406" width="4.625" style="599" customWidth="1"/>
    <col min="5407" max="5632" width="9" style="599"/>
    <col min="5633" max="5661" width="3" style="599" customWidth="1"/>
    <col min="5662" max="5662" width="4.625" style="599" customWidth="1"/>
    <col min="5663" max="5888" width="9" style="599"/>
    <col min="5889" max="5917" width="3" style="599" customWidth="1"/>
    <col min="5918" max="5918" width="4.625" style="599" customWidth="1"/>
    <col min="5919" max="6144" width="9" style="599"/>
    <col min="6145" max="6173" width="3" style="599" customWidth="1"/>
    <col min="6174" max="6174" width="4.625" style="599" customWidth="1"/>
    <col min="6175" max="6400" width="9" style="599"/>
    <col min="6401" max="6429" width="3" style="599" customWidth="1"/>
    <col min="6430" max="6430" width="4.625" style="599" customWidth="1"/>
    <col min="6431" max="6656" width="9" style="599"/>
    <col min="6657" max="6685" width="3" style="599" customWidth="1"/>
    <col min="6686" max="6686" width="4.625" style="599" customWidth="1"/>
    <col min="6687" max="6912" width="9" style="599"/>
    <col min="6913" max="6941" width="3" style="599" customWidth="1"/>
    <col min="6942" max="6942" width="4.625" style="599" customWidth="1"/>
    <col min="6943" max="7168" width="9" style="599"/>
    <col min="7169" max="7197" width="3" style="599" customWidth="1"/>
    <col min="7198" max="7198" width="4.625" style="599" customWidth="1"/>
    <col min="7199" max="7424" width="9" style="599"/>
    <col min="7425" max="7453" width="3" style="599" customWidth="1"/>
    <col min="7454" max="7454" width="4.625" style="599" customWidth="1"/>
    <col min="7455" max="7680" width="9" style="599"/>
    <col min="7681" max="7709" width="3" style="599" customWidth="1"/>
    <col min="7710" max="7710" width="4.625" style="599" customWidth="1"/>
    <col min="7711" max="7936" width="9" style="599"/>
    <col min="7937" max="7965" width="3" style="599" customWidth="1"/>
    <col min="7966" max="7966" width="4.625" style="599" customWidth="1"/>
    <col min="7967" max="8192" width="9" style="599"/>
    <col min="8193" max="8221" width="3" style="599" customWidth="1"/>
    <col min="8222" max="8222" width="4.625" style="599" customWidth="1"/>
    <col min="8223" max="8448" width="9" style="599"/>
    <col min="8449" max="8477" width="3" style="599" customWidth="1"/>
    <col min="8478" max="8478" width="4.625" style="599" customWidth="1"/>
    <col min="8479" max="8704" width="9" style="599"/>
    <col min="8705" max="8733" width="3" style="599" customWidth="1"/>
    <col min="8734" max="8734" width="4.625" style="599" customWidth="1"/>
    <col min="8735" max="8960" width="9" style="599"/>
    <col min="8961" max="8989" width="3" style="599" customWidth="1"/>
    <col min="8990" max="8990" width="4.625" style="599" customWidth="1"/>
    <col min="8991" max="9216" width="9" style="599"/>
    <col min="9217" max="9245" width="3" style="599" customWidth="1"/>
    <col min="9246" max="9246" width="4.625" style="599" customWidth="1"/>
    <col min="9247" max="9472" width="9" style="599"/>
    <col min="9473" max="9501" width="3" style="599" customWidth="1"/>
    <col min="9502" max="9502" width="4.625" style="599" customWidth="1"/>
    <col min="9503" max="9728" width="9" style="599"/>
    <col min="9729" max="9757" width="3" style="599" customWidth="1"/>
    <col min="9758" max="9758" width="4.625" style="599" customWidth="1"/>
    <col min="9759" max="9984" width="9" style="599"/>
    <col min="9985" max="10013" width="3" style="599" customWidth="1"/>
    <col min="10014" max="10014" width="4.625" style="599" customWidth="1"/>
    <col min="10015" max="10240" width="9" style="599"/>
    <col min="10241" max="10269" width="3" style="599" customWidth="1"/>
    <col min="10270" max="10270" width="4.625" style="599" customWidth="1"/>
    <col min="10271" max="10496" width="9" style="599"/>
    <col min="10497" max="10525" width="3" style="599" customWidth="1"/>
    <col min="10526" max="10526" width="4.625" style="599" customWidth="1"/>
    <col min="10527" max="10752" width="9" style="599"/>
    <col min="10753" max="10781" width="3" style="599" customWidth="1"/>
    <col min="10782" max="10782" width="4.625" style="599" customWidth="1"/>
    <col min="10783" max="11008" width="9" style="599"/>
    <col min="11009" max="11037" width="3" style="599" customWidth="1"/>
    <col min="11038" max="11038" width="4.625" style="599" customWidth="1"/>
    <col min="11039" max="11264" width="9" style="599"/>
    <col min="11265" max="11293" width="3" style="599" customWidth="1"/>
    <col min="11294" max="11294" width="4.625" style="599" customWidth="1"/>
    <col min="11295" max="11520" width="9" style="599"/>
    <col min="11521" max="11549" width="3" style="599" customWidth="1"/>
    <col min="11550" max="11550" width="4.625" style="599" customWidth="1"/>
    <col min="11551" max="11776" width="9" style="599"/>
    <col min="11777" max="11805" width="3" style="599" customWidth="1"/>
    <col min="11806" max="11806" width="4.625" style="599" customWidth="1"/>
    <col min="11807" max="12032" width="9" style="599"/>
    <col min="12033" max="12061" width="3" style="599" customWidth="1"/>
    <col min="12062" max="12062" width="4.625" style="599" customWidth="1"/>
    <col min="12063" max="12288" width="9" style="599"/>
    <col min="12289" max="12317" width="3" style="599" customWidth="1"/>
    <col min="12318" max="12318" width="4.625" style="599" customWidth="1"/>
    <col min="12319" max="12544" width="9" style="599"/>
    <col min="12545" max="12573" width="3" style="599" customWidth="1"/>
    <col min="12574" max="12574" width="4.625" style="599" customWidth="1"/>
    <col min="12575" max="12800" width="9" style="599"/>
    <col min="12801" max="12829" width="3" style="599" customWidth="1"/>
    <col min="12830" max="12830" width="4.625" style="599" customWidth="1"/>
    <col min="12831" max="13056" width="9" style="599"/>
    <col min="13057" max="13085" width="3" style="599" customWidth="1"/>
    <col min="13086" max="13086" width="4.625" style="599" customWidth="1"/>
    <col min="13087" max="13312" width="9" style="599"/>
    <col min="13313" max="13341" width="3" style="599" customWidth="1"/>
    <col min="13342" max="13342" width="4.625" style="599" customWidth="1"/>
    <col min="13343" max="13568" width="9" style="599"/>
    <col min="13569" max="13597" width="3" style="599" customWidth="1"/>
    <col min="13598" max="13598" width="4.625" style="599" customWidth="1"/>
    <col min="13599" max="13824" width="9" style="599"/>
    <col min="13825" max="13853" width="3" style="599" customWidth="1"/>
    <col min="13854" max="13854" width="4.625" style="599" customWidth="1"/>
    <col min="13855" max="14080" width="9" style="599"/>
    <col min="14081" max="14109" width="3" style="599" customWidth="1"/>
    <col min="14110" max="14110" width="4.625" style="599" customWidth="1"/>
    <col min="14111" max="14336" width="9" style="599"/>
    <col min="14337" max="14365" width="3" style="599" customWidth="1"/>
    <col min="14366" max="14366" width="4.625" style="599" customWidth="1"/>
    <col min="14367" max="14592" width="9" style="599"/>
    <col min="14593" max="14621" width="3" style="599" customWidth="1"/>
    <col min="14622" max="14622" width="4.625" style="599" customWidth="1"/>
    <col min="14623" max="14848" width="9" style="599"/>
    <col min="14849" max="14877" width="3" style="599" customWidth="1"/>
    <col min="14878" max="14878" width="4.625" style="599" customWidth="1"/>
    <col min="14879" max="15104" width="9" style="599"/>
    <col min="15105" max="15133" width="3" style="599" customWidth="1"/>
    <col min="15134" max="15134" width="4.625" style="599" customWidth="1"/>
    <col min="15135" max="15360" width="9" style="599"/>
    <col min="15361" max="15389" width="3" style="599" customWidth="1"/>
    <col min="15390" max="15390" width="4.625" style="599" customWidth="1"/>
    <col min="15391" max="15616" width="9" style="599"/>
    <col min="15617" max="15645" width="3" style="599" customWidth="1"/>
    <col min="15646" max="15646" width="4.625" style="599" customWidth="1"/>
    <col min="15647" max="15872" width="9" style="599"/>
    <col min="15873" max="15901" width="3" style="599" customWidth="1"/>
    <col min="15902" max="15902" width="4.625" style="599" customWidth="1"/>
    <col min="15903" max="16128" width="9" style="599"/>
    <col min="16129" max="16157" width="3" style="599" customWidth="1"/>
    <col min="16158" max="16158" width="4.625" style="599" customWidth="1"/>
    <col min="16159" max="16384" width="9" style="599"/>
  </cols>
  <sheetData>
    <row r="1" spans="1:29" ht="17.100000000000001" customHeight="1">
      <c r="A1" s="1984" t="s">
        <v>2475</v>
      </c>
      <c r="B1" s="1984"/>
      <c r="C1" s="1984"/>
      <c r="D1" s="1984"/>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row>
    <row r="2" spans="1:29" ht="17.100000000000001" customHeight="1">
      <c r="A2" s="2003" t="s">
        <v>3614</v>
      </c>
      <c r="B2" s="2003"/>
      <c r="C2" s="2003"/>
      <c r="D2" s="2003"/>
      <c r="E2" s="2022"/>
      <c r="F2" s="2022"/>
      <c r="G2" s="2022"/>
      <c r="H2" s="2022"/>
      <c r="I2" s="2022"/>
      <c r="J2" s="2022"/>
      <c r="K2" s="2022"/>
      <c r="L2" s="2022"/>
      <c r="M2" s="2022"/>
      <c r="N2" s="2022"/>
      <c r="O2" s="2022"/>
      <c r="P2" s="2022"/>
      <c r="Q2" s="2022"/>
      <c r="R2" s="2022"/>
      <c r="S2" s="2022"/>
      <c r="T2" s="2022"/>
      <c r="U2" s="2022"/>
      <c r="V2" s="2022"/>
      <c r="W2" s="2022"/>
      <c r="X2" s="2022"/>
      <c r="Y2" s="2022"/>
      <c r="Z2" s="2022"/>
      <c r="AA2" s="2022"/>
      <c r="AB2" s="2022"/>
      <c r="AC2" s="2022"/>
    </row>
    <row r="3" spans="1:29" s="777" customFormat="1" ht="17.100000000000001" customHeight="1">
      <c r="A3" s="822" t="s">
        <v>3615</v>
      </c>
      <c r="B3" s="822"/>
      <c r="C3" s="822"/>
      <c r="D3" s="822"/>
      <c r="E3" s="822"/>
      <c r="F3" s="822"/>
      <c r="G3" s="822"/>
      <c r="H3" s="829"/>
      <c r="I3" s="829"/>
      <c r="J3" s="829"/>
      <c r="K3" s="829"/>
      <c r="L3" s="829"/>
      <c r="M3" s="829"/>
      <c r="N3" s="829"/>
      <c r="O3" s="829"/>
      <c r="P3" s="829"/>
      <c r="Q3" s="829"/>
      <c r="R3" s="829"/>
      <c r="S3" s="829"/>
      <c r="T3" s="829"/>
      <c r="U3" s="829"/>
      <c r="V3" s="829"/>
      <c r="W3" s="829"/>
      <c r="X3" s="829"/>
      <c r="Y3" s="829"/>
      <c r="Z3" s="829"/>
      <c r="AA3" s="829"/>
      <c r="AB3" s="829"/>
      <c r="AC3" s="829"/>
    </row>
    <row r="4" spans="1:29" s="777" customFormat="1" ht="17.100000000000001" customHeight="1">
      <c r="A4" s="780" t="s">
        <v>2733</v>
      </c>
      <c r="B4" s="780"/>
      <c r="C4" s="780"/>
      <c r="D4" s="780"/>
      <c r="E4" s="780"/>
      <c r="F4" s="780"/>
      <c r="G4" s="780"/>
      <c r="H4" s="2047" t="str">
        <f>IF('第二面（主）'!K4&lt;&gt;"",'第二面（主）'!K4,"")</f>
        <v/>
      </c>
      <c r="I4" s="2047"/>
      <c r="J4" s="2047"/>
      <c r="K4" s="2047"/>
      <c r="L4" s="2047"/>
      <c r="M4" s="2047"/>
      <c r="N4" s="2047"/>
      <c r="O4" s="2047"/>
      <c r="P4" s="2047"/>
      <c r="Q4" s="2047"/>
      <c r="R4" s="2047"/>
      <c r="S4" s="2047"/>
      <c r="T4" s="2047"/>
      <c r="U4" s="2047"/>
      <c r="V4" s="2047"/>
      <c r="W4" s="2047"/>
      <c r="X4" s="2047"/>
      <c r="Y4" s="2047"/>
      <c r="Z4" s="2047"/>
      <c r="AA4" s="2047"/>
      <c r="AB4" s="2047"/>
      <c r="AC4" s="2047"/>
    </row>
    <row r="5" spans="1:29" s="777" customFormat="1" ht="17.100000000000001" customHeight="1">
      <c r="A5" s="780" t="s">
        <v>2734</v>
      </c>
      <c r="B5" s="780"/>
      <c r="C5" s="780"/>
      <c r="D5" s="780"/>
      <c r="E5" s="780"/>
      <c r="F5" s="780"/>
      <c r="G5" s="780"/>
      <c r="H5" s="2047" t="str">
        <f>IF('第二面（主）'!K5&lt;&gt;"",'第二面（主）'!K5,"")</f>
        <v/>
      </c>
      <c r="I5" s="2047"/>
      <c r="J5" s="2047"/>
      <c r="K5" s="2047"/>
      <c r="L5" s="2047"/>
      <c r="M5" s="2047"/>
      <c r="N5" s="2047"/>
      <c r="O5" s="2047"/>
      <c r="P5" s="2047"/>
      <c r="Q5" s="2047"/>
      <c r="R5" s="2047"/>
      <c r="S5" s="2047"/>
      <c r="T5" s="2047"/>
      <c r="U5" s="2047"/>
      <c r="V5" s="2047"/>
      <c r="W5" s="2047"/>
      <c r="X5" s="2047"/>
      <c r="Y5" s="2047"/>
      <c r="Z5" s="2047"/>
      <c r="AA5" s="2047"/>
      <c r="AB5" s="2047"/>
      <c r="AC5" s="2047"/>
    </row>
    <row r="6" spans="1:29" s="777" customFormat="1" ht="17.100000000000001" customHeight="1">
      <c r="A6" s="780" t="s">
        <v>2735</v>
      </c>
      <c r="B6" s="780"/>
      <c r="C6" s="780"/>
      <c r="D6" s="780"/>
      <c r="E6" s="780"/>
      <c r="F6" s="780"/>
      <c r="G6" s="780"/>
      <c r="H6" s="2053" t="str">
        <f>IF('第二面（主）'!K6&lt;&gt;"",'第二面（主）'!K6,"")</f>
        <v/>
      </c>
      <c r="I6" s="2053"/>
      <c r="J6" s="2053"/>
      <c r="K6" s="830"/>
      <c r="L6" s="810"/>
      <c r="M6" s="810"/>
      <c r="N6" s="810"/>
      <c r="O6" s="810"/>
      <c r="P6" s="810"/>
      <c r="Q6" s="810"/>
      <c r="R6" s="810"/>
      <c r="S6" s="810"/>
      <c r="T6" s="810"/>
      <c r="U6" s="810"/>
      <c r="V6" s="810"/>
      <c r="W6" s="810"/>
      <c r="X6" s="810"/>
      <c r="Y6" s="810"/>
      <c r="Z6" s="810"/>
      <c r="AA6" s="810"/>
      <c r="AB6" s="810"/>
      <c r="AC6" s="810"/>
    </row>
    <row r="7" spans="1:29" s="777" customFormat="1" ht="17.100000000000001" customHeight="1">
      <c r="A7" s="780" t="s">
        <v>2736</v>
      </c>
      <c r="B7" s="780"/>
      <c r="C7" s="780"/>
      <c r="D7" s="780"/>
      <c r="E7" s="780"/>
      <c r="F7" s="780"/>
      <c r="G7" s="780"/>
      <c r="H7" s="2047" t="str">
        <f>IF('第二面（主）'!K7&lt;&gt;"",'第二面（主）'!K7,"")</f>
        <v/>
      </c>
      <c r="I7" s="2047"/>
      <c r="J7" s="2047"/>
      <c r="K7" s="2047"/>
      <c r="L7" s="2047"/>
      <c r="M7" s="2047"/>
      <c r="N7" s="2047"/>
      <c r="O7" s="2047"/>
      <c r="P7" s="2047"/>
      <c r="Q7" s="2047"/>
      <c r="R7" s="2047"/>
      <c r="S7" s="2047"/>
      <c r="T7" s="2047"/>
      <c r="U7" s="2047"/>
      <c r="V7" s="2047"/>
      <c r="W7" s="2047"/>
      <c r="X7" s="2047"/>
      <c r="Y7" s="2047"/>
      <c r="Z7" s="2047"/>
      <c r="AA7" s="2047"/>
      <c r="AB7" s="2047"/>
      <c r="AC7" s="2047"/>
    </row>
    <row r="8" spans="1:29" s="777" customFormat="1" ht="17.100000000000001" customHeight="1">
      <c r="A8" s="780" t="s">
        <v>2737</v>
      </c>
      <c r="B8" s="780"/>
      <c r="C8" s="780"/>
      <c r="D8" s="780"/>
      <c r="E8" s="780"/>
      <c r="F8" s="780"/>
      <c r="G8" s="780"/>
      <c r="H8" s="2042" t="str">
        <f>IF('第二面（主）'!K8&lt;&gt;"",'第二面（主）'!K8,"")</f>
        <v/>
      </c>
      <c r="I8" s="2042"/>
      <c r="J8" s="2042"/>
      <c r="K8" s="2042"/>
      <c r="L8" s="2042"/>
      <c r="M8" s="2042"/>
      <c r="N8" s="2042"/>
      <c r="O8" s="2042"/>
      <c r="P8" s="2042"/>
      <c r="Q8" s="2042"/>
      <c r="R8" s="2042"/>
      <c r="S8" s="2042"/>
      <c r="T8" s="2042"/>
      <c r="U8" s="2042"/>
      <c r="V8" s="2042"/>
      <c r="W8" s="2042"/>
      <c r="X8" s="2042"/>
      <c r="Y8" s="2042"/>
      <c r="Z8" s="2042"/>
      <c r="AA8" s="2042"/>
      <c r="AB8" s="2042"/>
      <c r="AC8" s="2042"/>
    </row>
    <row r="9" spans="1:29" s="777" customFormat="1" ht="17.100000000000001" customHeight="1">
      <c r="A9" s="780"/>
      <c r="B9" s="780"/>
      <c r="C9" s="780"/>
      <c r="D9" s="780"/>
      <c r="E9" s="780"/>
      <c r="F9" s="780"/>
      <c r="G9" s="780"/>
      <c r="H9" s="831"/>
      <c r="I9" s="831"/>
      <c r="J9" s="831"/>
      <c r="K9" s="831"/>
      <c r="L9" s="831"/>
      <c r="M9" s="831"/>
      <c r="N9" s="831"/>
      <c r="O9" s="831"/>
      <c r="P9" s="831"/>
      <c r="Q9" s="831"/>
      <c r="R9" s="831"/>
      <c r="S9" s="831"/>
      <c r="T9" s="831"/>
      <c r="U9" s="831"/>
      <c r="V9" s="831"/>
      <c r="W9" s="831"/>
      <c r="X9" s="831"/>
      <c r="Y9" s="831"/>
      <c r="Z9" s="831"/>
      <c r="AA9" s="831"/>
      <c r="AB9" s="831"/>
      <c r="AC9" s="831"/>
    </row>
    <row r="10" spans="1:29" s="777" customFormat="1" ht="17.100000000000001" customHeight="1">
      <c r="A10" s="822" t="s">
        <v>3616</v>
      </c>
      <c r="B10" s="822"/>
      <c r="C10" s="822"/>
      <c r="D10" s="822"/>
      <c r="E10" s="822"/>
      <c r="F10" s="822"/>
      <c r="G10" s="822"/>
      <c r="H10" s="832"/>
      <c r="I10" s="832"/>
      <c r="J10" s="832"/>
      <c r="K10" s="832"/>
      <c r="L10" s="832"/>
      <c r="M10" s="832"/>
      <c r="N10" s="832"/>
      <c r="O10" s="832"/>
      <c r="P10" s="832"/>
      <c r="Q10" s="832"/>
      <c r="R10" s="832"/>
      <c r="S10" s="832"/>
      <c r="T10" s="832"/>
      <c r="U10" s="832"/>
      <c r="V10" s="832"/>
      <c r="W10" s="832"/>
      <c r="X10" s="832"/>
      <c r="Y10" s="832"/>
      <c r="Z10" s="832"/>
      <c r="AA10" s="832"/>
      <c r="AB10" s="832"/>
      <c r="AC10" s="832"/>
    </row>
    <row r="11" spans="1:29" s="777" customFormat="1" ht="17.100000000000001" customHeight="1">
      <c r="A11" s="780" t="s">
        <v>2733</v>
      </c>
      <c r="B11" s="780"/>
      <c r="C11" s="780"/>
      <c r="D11" s="780"/>
      <c r="E11" s="780"/>
      <c r="F11" s="780"/>
      <c r="G11" s="780"/>
      <c r="H11" s="2047" t="str">
        <f>IF('第二面（主）'!K11&lt;&gt;"",'第二面（主）'!K11,"")</f>
        <v/>
      </c>
      <c r="I11" s="2047"/>
      <c r="J11" s="2047"/>
      <c r="K11" s="2047"/>
      <c r="L11" s="2047"/>
      <c r="M11" s="2047"/>
      <c r="N11" s="2047"/>
      <c r="O11" s="2047"/>
      <c r="P11" s="2047"/>
      <c r="Q11" s="2047"/>
      <c r="R11" s="2047"/>
      <c r="S11" s="2047"/>
      <c r="T11" s="2047"/>
      <c r="U11" s="2047"/>
      <c r="V11" s="2047"/>
      <c r="W11" s="2047"/>
      <c r="X11" s="2047"/>
      <c r="Y11" s="2047"/>
      <c r="Z11" s="2047"/>
      <c r="AA11" s="2047"/>
      <c r="AB11" s="2047"/>
      <c r="AC11" s="2047"/>
    </row>
    <row r="12" spans="1:29" s="777" customFormat="1" ht="17.100000000000001" customHeight="1">
      <c r="A12" s="780" t="s">
        <v>2734</v>
      </c>
      <c r="B12" s="780"/>
      <c r="C12" s="780"/>
      <c r="D12" s="780"/>
      <c r="E12" s="780"/>
      <c r="F12" s="780"/>
      <c r="G12" s="780"/>
      <c r="H12" s="2047" t="str">
        <f>IF('第二面（主）'!K12&lt;&gt;"",'第二面（主）'!K12,"")</f>
        <v/>
      </c>
      <c r="I12" s="2047"/>
      <c r="J12" s="2047"/>
      <c r="K12" s="2047"/>
      <c r="L12" s="2047"/>
      <c r="M12" s="2047"/>
      <c r="N12" s="2047"/>
      <c r="O12" s="2047"/>
      <c r="P12" s="2047"/>
      <c r="Q12" s="2047"/>
      <c r="R12" s="2047"/>
      <c r="S12" s="2047"/>
      <c r="T12" s="2047"/>
      <c r="U12" s="2047"/>
      <c r="V12" s="2047"/>
      <c r="W12" s="2047"/>
      <c r="X12" s="2047"/>
      <c r="Y12" s="2047"/>
      <c r="Z12" s="2047"/>
      <c r="AA12" s="2047"/>
      <c r="AB12" s="2047"/>
      <c r="AC12" s="2047"/>
    </row>
    <row r="13" spans="1:29" s="777" customFormat="1" ht="17.100000000000001" customHeight="1">
      <c r="A13" s="780" t="s">
        <v>2735</v>
      </c>
      <c r="B13" s="780"/>
      <c r="C13" s="780"/>
      <c r="D13" s="780"/>
      <c r="E13" s="780"/>
      <c r="F13" s="780"/>
      <c r="G13" s="780"/>
      <c r="H13" s="2053" t="str">
        <f>IF('第二面（主）'!K13&lt;&gt;"",'第二面（主）'!K13,"")</f>
        <v/>
      </c>
      <c r="I13" s="2053"/>
      <c r="J13" s="2053"/>
      <c r="K13" s="830"/>
      <c r="L13" s="810"/>
      <c r="M13" s="810"/>
      <c r="N13" s="810"/>
      <c r="O13" s="810"/>
      <c r="P13" s="810"/>
      <c r="Q13" s="810"/>
      <c r="R13" s="810"/>
      <c r="S13" s="810"/>
      <c r="T13" s="810"/>
      <c r="U13" s="810"/>
      <c r="V13" s="810"/>
      <c r="W13" s="810"/>
      <c r="X13" s="810"/>
      <c r="Y13" s="810"/>
      <c r="Z13" s="810"/>
      <c r="AA13" s="810"/>
      <c r="AB13" s="810"/>
      <c r="AC13" s="810"/>
    </row>
    <row r="14" spans="1:29" s="777" customFormat="1" ht="17.100000000000001" customHeight="1">
      <c r="A14" s="780" t="s">
        <v>2736</v>
      </c>
      <c r="B14" s="780"/>
      <c r="C14" s="780"/>
      <c r="D14" s="780"/>
      <c r="E14" s="780"/>
      <c r="F14" s="780"/>
      <c r="G14" s="780"/>
      <c r="H14" s="2047" t="str">
        <f>IF('第二面（主）'!K14&lt;&gt;"",'第二面（主）'!K14,"")</f>
        <v/>
      </c>
      <c r="I14" s="2047"/>
      <c r="J14" s="2047"/>
      <c r="K14" s="2047"/>
      <c r="L14" s="2047"/>
      <c r="M14" s="2047"/>
      <c r="N14" s="2047"/>
      <c r="O14" s="2047"/>
      <c r="P14" s="2047"/>
      <c r="Q14" s="2047"/>
      <c r="R14" s="2047"/>
      <c r="S14" s="2047"/>
      <c r="T14" s="2047"/>
      <c r="U14" s="2047"/>
      <c r="V14" s="2047"/>
      <c r="W14" s="2047"/>
      <c r="X14" s="2047"/>
      <c r="Y14" s="2047"/>
      <c r="Z14" s="2047"/>
      <c r="AA14" s="2047"/>
      <c r="AB14" s="2047"/>
      <c r="AC14" s="2047"/>
    </row>
    <row r="15" spans="1:29" s="777" customFormat="1" ht="17.100000000000001" customHeight="1">
      <c r="A15" s="780" t="s">
        <v>2737</v>
      </c>
      <c r="B15" s="780"/>
      <c r="C15" s="780"/>
      <c r="D15" s="780"/>
      <c r="E15" s="780"/>
      <c r="F15" s="780"/>
      <c r="G15" s="780"/>
      <c r="H15" s="2042" t="str">
        <f>IF('第二面（主）'!K15&lt;&gt;"",'第二面（主）'!K15,"")</f>
        <v/>
      </c>
      <c r="I15" s="2042"/>
      <c r="J15" s="2042"/>
      <c r="K15" s="2042"/>
      <c r="L15" s="2042"/>
      <c r="M15" s="2042"/>
      <c r="N15" s="2042"/>
      <c r="O15" s="2042"/>
      <c r="P15" s="2042"/>
      <c r="Q15" s="2042"/>
      <c r="R15" s="2042"/>
      <c r="S15" s="2042"/>
      <c r="T15" s="2042"/>
      <c r="U15" s="2042"/>
      <c r="V15" s="2042"/>
      <c r="W15" s="2042"/>
      <c r="X15" s="2042"/>
      <c r="Y15" s="2042"/>
      <c r="Z15" s="2042"/>
      <c r="AA15" s="2042"/>
      <c r="AB15" s="2042"/>
      <c r="AC15" s="2042"/>
    </row>
    <row r="16" spans="1:29" s="777" customFormat="1" ht="17.100000000000001" customHeight="1">
      <c r="A16" s="780"/>
      <c r="B16" s="780"/>
      <c r="C16" s="780"/>
      <c r="D16" s="780"/>
      <c r="E16" s="780"/>
      <c r="F16" s="780"/>
      <c r="G16" s="780"/>
      <c r="H16" s="831"/>
      <c r="I16" s="831"/>
      <c r="J16" s="831"/>
      <c r="K16" s="831"/>
      <c r="L16" s="831"/>
      <c r="M16" s="831"/>
      <c r="N16" s="831"/>
      <c r="O16" s="831"/>
      <c r="P16" s="831"/>
      <c r="Q16" s="831"/>
      <c r="R16" s="831"/>
      <c r="S16" s="831"/>
      <c r="T16" s="831"/>
      <c r="U16" s="831"/>
      <c r="V16" s="831"/>
      <c r="W16" s="831"/>
      <c r="X16" s="831"/>
      <c r="Y16" s="831"/>
      <c r="Z16" s="831"/>
      <c r="AA16" s="831"/>
      <c r="AB16" s="831"/>
      <c r="AC16" s="831"/>
    </row>
    <row r="17" spans="1:29" s="777" customFormat="1" ht="17.100000000000001" customHeight="1">
      <c r="A17" s="822" t="s">
        <v>3617</v>
      </c>
      <c r="B17" s="822"/>
      <c r="C17" s="822"/>
      <c r="D17" s="822"/>
      <c r="E17" s="822"/>
      <c r="F17" s="822"/>
      <c r="G17" s="822"/>
      <c r="H17" s="832"/>
      <c r="I17" s="832"/>
      <c r="J17" s="832"/>
      <c r="K17" s="832"/>
      <c r="L17" s="832"/>
      <c r="M17" s="832"/>
      <c r="N17" s="832"/>
      <c r="O17" s="832"/>
      <c r="P17" s="832"/>
      <c r="Q17" s="832"/>
      <c r="R17" s="832"/>
      <c r="S17" s="832"/>
      <c r="T17" s="832"/>
      <c r="U17" s="832"/>
      <c r="V17" s="832"/>
      <c r="W17" s="832"/>
      <c r="X17" s="832"/>
      <c r="Y17" s="832"/>
      <c r="Z17" s="832"/>
      <c r="AA17" s="832"/>
      <c r="AB17" s="832"/>
      <c r="AC17" s="832"/>
    </row>
    <row r="18" spans="1:29" s="777" customFormat="1" ht="17.100000000000001" customHeight="1">
      <c r="A18" s="780" t="s">
        <v>2733</v>
      </c>
      <c r="B18" s="780"/>
      <c r="C18" s="780"/>
      <c r="D18" s="780"/>
      <c r="E18" s="780"/>
      <c r="F18" s="780"/>
      <c r="G18" s="780"/>
      <c r="H18" s="2047" t="str">
        <f>IF('第二面（主）'!K18&lt;&gt;"",'第二面（主）'!K18,"")</f>
        <v/>
      </c>
      <c r="I18" s="2047"/>
      <c r="J18" s="2047"/>
      <c r="K18" s="2047"/>
      <c r="L18" s="2047"/>
      <c r="M18" s="2047"/>
      <c r="N18" s="2047"/>
      <c r="O18" s="2047"/>
      <c r="P18" s="2047"/>
      <c r="Q18" s="2047"/>
      <c r="R18" s="2047"/>
      <c r="S18" s="2047"/>
      <c r="T18" s="2047"/>
      <c r="U18" s="2047"/>
      <c r="V18" s="2047"/>
      <c r="W18" s="2047"/>
      <c r="X18" s="2047"/>
      <c r="Y18" s="2047"/>
      <c r="Z18" s="2047"/>
      <c r="AA18" s="2047"/>
      <c r="AB18" s="2047"/>
      <c r="AC18" s="2047"/>
    </row>
    <row r="19" spans="1:29" s="777" customFormat="1" ht="17.100000000000001" customHeight="1">
      <c r="A19" s="780" t="s">
        <v>2734</v>
      </c>
      <c r="B19" s="780"/>
      <c r="C19" s="780"/>
      <c r="D19" s="780"/>
      <c r="E19" s="780"/>
      <c r="F19" s="780"/>
      <c r="G19" s="780"/>
      <c r="H19" s="2047" t="str">
        <f>IF('第二面（主）'!K19&lt;&gt;"",'第二面（主）'!K19,"")</f>
        <v/>
      </c>
      <c r="I19" s="2047"/>
      <c r="J19" s="2047"/>
      <c r="K19" s="2047"/>
      <c r="L19" s="2047"/>
      <c r="M19" s="2047"/>
      <c r="N19" s="2047"/>
      <c r="O19" s="2047"/>
      <c r="P19" s="2047"/>
      <c r="Q19" s="2047"/>
      <c r="R19" s="2047"/>
      <c r="S19" s="2047"/>
      <c r="T19" s="2047"/>
      <c r="U19" s="2047"/>
      <c r="V19" s="2047"/>
      <c r="W19" s="2047"/>
      <c r="X19" s="2047"/>
      <c r="Y19" s="2047"/>
      <c r="Z19" s="2047"/>
      <c r="AA19" s="2047"/>
      <c r="AB19" s="2047"/>
      <c r="AC19" s="2047"/>
    </row>
    <row r="20" spans="1:29" s="777" customFormat="1" ht="17.100000000000001" customHeight="1">
      <c r="A20" s="780" t="s">
        <v>2735</v>
      </c>
      <c r="B20" s="780"/>
      <c r="C20" s="780"/>
      <c r="D20" s="780"/>
      <c r="E20" s="780"/>
      <c r="F20" s="780"/>
      <c r="G20" s="780"/>
      <c r="H20" s="2053" t="str">
        <f>IF('第二面（主）'!K20&lt;&gt;"",'第二面（主）'!K20,"")</f>
        <v/>
      </c>
      <c r="I20" s="2053"/>
      <c r="J20" s="2053"/>
      <c r="K20" s="830"/>
      <c r="L20" s="810"/>
      <c r="M20" s="810"/>
      <c r="N20" s="810"/>
      <c r="O20" s="810"/>
      <c r="P20" s="810"/>
      <c r="Q20" s="810"/>
      <c r="R20" s="810"/>
      <c r="S20" s="810"/>
      <c r="T20" s="810"/>
      <c r="U20" s="810"/>
      <c r="V20" s="810"/>
      <c r="W20" s="810"/>
      <c r="X20" s="810"/>
      <c r="Y20" s="810"/>
      <c r="Z20" s="810"/>
      <c r="AA20" s="810"/>
      <c r="AB20" s="810"/>
      <c r="AC20" s="810"/>
    </row>
    <row r="21" spans="1:29" s="777" customFormat="1" ht="17.100000000000001" customHeight="1">
      <c r="A21" s="780" t="s">
        <v>2736</v>
      </c>
      <c r="B21" s="780"/>
      <c r="C21" s="780"/>
      <c r="D21" s="780"/>
      <c r="E21" s="780"/>
      <c r="F21" s="780"/>
      <c r="G21" s="780"/>
      <c r="H21" s="2047" t="str">
        <f>IF('第二面（主）'!K21&lt;&gt;"",'第二面（主）'!K21,"")</f>
        <v/>
      </c>
      <c r="I21" s="2047"/>
      <c r="J21" s="2047"/>
      <c r="K21" s="2047"/>
      <c r="L21" s="2047"/>
      <c r="M21" s="2047"/>
      <c r="N21" s="2047"/>
      <c r="O21" s="2047"/>
      <c r="P21" s="2047"/>
      <c r="Q21" s="2047"/>
      <c r="R21" s="2047"/>
      <c r="S21" s="2047"/>
      <c r="T21" s="2047"/>
      <c r="U21" s="2047"/>
      <c r="V21" s="2047"/>
      <c r="W21" s="2047"/>
      <c r="X21" s="2047"/>
      <c r="Y21" s="2047"/>
      <c r="Z21" s="2047"/>
      <c r="AA21" s="2047"/>
      <c r="AB21" s="2047"/>
      <c r="AC21" s="2047"/>
    </row>
    <row r="22" spans="1:29" s="777" customFormat="1" ht="17.100000000000001" customHeight="1">
      <c r="A22" s="780" t="s">
        <v>2737</v>
      </c>
      <c r="B22" s="780"/>
      <c r="C22" s="780"/>
      <c r="D22" s="780"/>
      <c r="E22" s="780"/>
      <c r="F22" s="780"/>
      <c r="G22" s="780"/>
      <c r="H22" s="2042" t="str">
        <f>IF('第二面（主）'!K22&lt;&gt;"",'第二面（主）'!K22,"")</f>
        <v/>
      </c>
      <c r="I22" s="2042"/>
      <c r="J22" s="2042"/>
      <c r="K22" s="2042"/>
      <c r="L22" s="2042"/>
      <c r="M22" s="2042"/>
      <c r="N22" s="2042"/>
      <c r="O22" s="2042"/>
      <c r="P22" s="2042"/>
      <c r="Q22" s="2042"/>
      <c r="R22" s="2042"/>
      <c r="S22" s="2042"/>
      <c r="T22" s="2042"/>
      <c r="U22" s="2042"/>
      <c r="V22" s="2042"/>
      <c r="W22" s="2042"/>
      <c r="X22" s="2042"/>
      <c r="Y22" s="2042"/>
      <c r="Z22" s="2042"/>
      <c r="AA22" s="2042"/>
      <c r="AB22" s="2042"/>
      <c r="AC22" s="2042"/>
    </row>
    <row r="23" spans="1:29" s="777" customFormat="1" ht="17.100000000000001" customHeight="1">
      <c r="A23" s="780"/>
      <c r="B23" s="780"/>
      <c r="C23" s="780"/>
      <c r="D23" s="780"/>
      <c r="E23" s="780"/>
      <c r="F23" s="780"/>
      <c r="G23" s="780"/>
      <c r="H23" s="831"/>
      <c r="I23" s="831"/>
      <c r="J23" s="831"/>
      <c r="K23" s="831"/>
      <c r="L23" s="831"/>
      <c r="M23" s="831"/>
      <c r="N23" s="831"/>
      <c r="O23" s="831"/>
      <c r="P23" s="831"/>
      <c r="Q23" s="831"/>
      <c r="R23" s="831"/>
      <c r="S23" s="831"/>
      <c r="T23" s="831"/>
      <c r="U23" s="831"/>
      <c r="V23" s="831"/>
      <c r="W23" s="831"/>
      <c r="X23" s="831"/>
      <c r="Y23" s="831"/>
      <c r="Z23" s="831"/>
      <c r="AA23" s="831"/>
      <c r="AB23" s="831"/>
      <c r="AC23" s="831"/>
    </row>
    <row r="24" spans="1:29" s="777" customFormat="1" ht="17.100000000000001" customHeight="1">
      <c r="A24" s="822" t="s">
        <v>3618</v>
      </c>
      <c r="B24" s="822"/>
      <c r="C24" s="822"/>
      <c r="D24" s="822"/>
      <c r="E24" s="822"/>
      <c r="F24" s="822"/>
      <c r="G24" s="822"/>
      <c r="H24" s="832"/>
      <c r="I24" s="832"/>
      <c r="J24" s="832"/>
      <c r="K24" s="832"/>
      <c r="L24" s="832"/>
      <c r="M24" s="832"/>
      <c r="N24" s="832"/>
      <c r="O24" s="832"/>
      <c r="P24" s="832"/>
      <c r="Q24" s="832"/>
      <c r="R24" s="832"/>
      <c r="S24" s="832"/>
      <c r="T24" s="832"/>
      <c r="U24" s="832"/>
      <c r="V24" s="832"/>
      <c r="W24" s="832"/>
      <c r="X24" s="832"/>
      <c r="Y24" s="832"/>
      <c r="Z24" s="832"/>
      <c r="AA24" s="832"/>
      <c r="AB24" s="832"/>
      <c r="AC24" s="832"/>
    </row>
    <row r="25" spans="1:29" s="777" customFormat="1" ht="17.100000000000001" customHeight="1">
      <c r="A25" s="780" t="s">
        <v>2733</v>
      </c>
      <c r="B25" s="780"/>
      <c r="C25" s="780"/>
      <c r="D25" s="780"/>
      <c r="E25" s="780"/>
      <c r="F25" s="780"/>
      <c r="G25" s="780"/>
      <c r="H25" s="2047" t="str">
        <f>IF('第二面（主）'!K25&lt;&gt;"",'第二面（主）'!K25,"")</f>
        <v/>
      </c>
      <c r="I25" s="2047"/>
      <c r="J25" s="2047"/>
      <c r="K25" s="2047"/>
      <c r="L25" s="2047"/>
      <c r="M25" s="2047"/>
      <c r="N25" s="2047"/>
      <c r="O25" s="2047"/>
      <c r="P25" s="2047"/>
      <c r="Q25" s="2047"/>
      <c r="R25" s="2047"/>
      <c r="S25" s="2047"/>
      <c r="T25" s="2047"/>
      <c r="U25" s="2047"/>
      <c r="V25" s="2047"/>
      <c r="W25" s="2047"/>
      <c r="X25" s="2047"/>
      <c r="Y25" s="2047"/>
      <c r="Z25" s="2047"/>
      <c r="AA25" s="2047"/>
      <c r="AB25" s="2047"/>
      <c r="AC25" s="2047"/>
    </row>
    <row r="26" spans="1:29" s="777" customFormat="1" ht="17.100000000000001" customHeight="1">
      <c r="A26" s="780" t="s">
        <v>2734</v>
      </c>
      <c r="B26" s="780"/>
      <c r="C26" s="780"/>
      <c r="D26" s="780"/>
      <c r="E26" s="780"/>
      <c r="F26" s="780"/>
      <c r="G26" s="780"/>
      <c r="H26" s="2047" t="str">
        <f>IF('第二面（主）'!K26&lt;&gt;"",'第二面（主）'!K26,"")</f>
        <v/>
      </c>
      <c r="I26" s="2047"/>
      <c r="J26" s="2047"/>
      <c r="K26" s="2047"/>
      <c r="L26" s="2047"/>
      <c r="M26" s="2047"/>
      <c r="N26" s="2047"/>
      <c r="O26" s="2047"/>
      <c r="P26" s="2047"/>
      <c r="Q26" s="2047"/>
      <c r="R26" s="2047"/>
      <c r="S26" s="2047"/>
      <c r="T26" s="2047"/>
      <c r="U26" s="2047"/>
      <c r="V26" s="2047"/>
      <c r="W26" s="2047"/>
      <c r="X26" s="2047"/>
      <c r="Y26" s="2047"/>
      <c r="Z26" s="2047"/>
      <c r="AA26" s="2047"/>
      <c r="AB26" s="2047"/>
      <c r="AC26" s="2047"/>
    </row>
    <row r="27" spans="1:29" s="777" customFormat="1" ht="17.100000000000001" customHeight="1">
      <c r="A27" s="780" t="s">
        <v>2735</v>
      </c>
      <c r="B27" s="780"/>
      <c r="C27" s="780"/>
      <c r="D27" s="780"/>
      <c r="E27" s="780"/>
      <c r="F27" s="780"/>
      <c r="G27" s="780"/>
      <c r="H27" s="2053" t="str">
        <f>IF('第二面（主）'!K27&lt;&gt;"",'第二面（主）'!K27,"")</f>
        <v/>
      </c>
      <c r="I27" s="2053"/>
      <c r="J27" s="2053"/>
      <c r="K27" s="830"/>
      <c r="L27" s="810"/>
      <c r="M27" s="810"/>
      <c r="N27" s="810"/>
      <c r="O27" s="810"/>
      <c r="P27" s="810"/>
      <c r="Q27" s="810"/>
      <c r="R27" s="810"/>
      <c r="S27" s="810"/>
      <c r="T27" s="810"/>
      <c r="U27" s="810"/>
      <c r="V27" s="810"/>
      <c r="W27" s="810"/>
      <c r="X27" s="810"/>
      <c r="Y27" s="810"/>
      <c r="Z27" s="810"/>
      <c r="AA27" s="810"/>
      <c r="AB27" s="810"/>
      <c r="AC27" s="810"/>
    </row>
    <row r="28" spans="1:29" s="777" customFormat="1" ht="17.100000000000001" customHeight="1">
      <c r="A28" s="780" t="s">
        <v>2736</v>
      </c>
      <c r="B28" s="780"/>
      <c r="C28" s="780"/>
      <c r="D28" s="780"/>
      <c r="E28" s="780"/>
      <c r="F28" s="780"/>
      <c r="G28" s="780"/>
      <c r="H28" s="2047" t="str">
        <f>IF('第二面（主）'!K28&lt;&gt;"",'第二面（主）'!K28,"")</f>
        <v/>
      </c>
      <c r="I28" s="2047"/>
      <c r="J28" s="2047"/>
      <c r="K28" s="2047"/>
      <c r="L28" s="2047"/>
      <c r="M28" s="2047"/>
      <c r="N28" s="2047"/>
      <c r="O28" s="2047"/>
      <c r="P28" s="2047"/>
      <c r="Q28" s="2047"/>
      <c r="R28" s="2047"/>
      <c r="S28" s="2047"/>
      <c r="T28" s="2047"/>
      <c r="U28" s="2047"/>
      <c r="V28" s="2047"/>
      <c r="W28" s="2047"/>
      <c r="X28" s="2047"/>
      <c r="Y28" s="2047"/>
      <c r="Z28" s="2047"/>
      <c r="AA28" s="2047"/>
      <c r="AB28" s="2047"/>
      <c r="AC28" s="2047"/>
    </row>
    <row r="29" spans="1:29" s="777" customFormat="1" ht="17.100000000000001" customHeight="1">
      <c r="A29" s="780" t="s">
        <v>2737</v>
      </c>
      <c r="B29" s="780"/>
      <c r="C29" s="780"/>
      <c r="D29" s="780"/>
      <c r="E29" s="780"/>
      <c r="F29" s="780"/>
      <c r="G29" s="780"/>
      <c r="H29" s="2042" t="str">
        <f>IF('第二面（主）'!K29&lt;&gt;"",'第二面（主）'!K29,"")</f>
        <v/>
      </c>
      <c r="I29" s="2042"/>
      <c r="J29" s="2042"/>
      <c r="K29" s="2042"/>
      <c r="L29" s="2042"/>
      <c r="M29" s="2042"/>
      <c r="N29" s="2042"/>
      <c r="O29" s="2042"/>
      <c r="P29" s="2042"/>
      <c r="Q29" s="2042"/>
      <c r="R29" s="2042"/>
      <c r="S29" s="2042"/>
      <c r="T29" s="2042"/>
      <c r="U29" s="2042"/>
      <c r="V29" s="2042"/>
      <c r="W29" s="2042"/>
      <c r="X29" s="2042"/>
      <c r="Y29" s="2042"/>
      <c r="Z29" s="2042"/>
      <c r="AA29" s="2042"/>
      <c r="AB29" s="2042"/>
      <c r="AC29" s="2042"/>
    </row>
    <row r="30" spans="1:29" s="777" customFormat="1" ht="17.100000000000001" customHeight="1">
      <c r="A30" s="780"/>
      <c r="B30" s="780"/>
      <c r="C30" s="780"/>
      <c r="D30" s="780"/>
      <c r="E30" s="780"/>
      <c r="F30" s="780"/>
      <c r="G30" s="780"/>
      <c r="H30" s="806"/>
      <c r="I30" s="806"/>
      <c r="J30" s="806"/>
      <c r="K30" s="806"/>
      <c r="L30" s="806"/>
      <c r="M30" s="806"/>
      <c r="N30" s="806"/>
      <c r="O30" s="806"/>
      <c r="P30" s="806"/>
      <c r="Q30" s="806"/>
      <c r="R30" s="806"/>
      <c r="S30" s="806"/>
      <c r="T30" s="806"/>
      <c r="U30" s="806"/>
      <c r="V30" s="806"/>
      <c r="W30" s="806"/>
      <c r="X30" s="806"/>
      <c r="Y30" s="806"/>
      <c r="Z30" s="806"/>
      <c r="AA30" s="806"/>
      <c r="AB30" s="806"/>
      <c r="AC30" s="806"/>
    </row>
    <row r="31" spans="1:29" s="777" customFormat="1" ht="17.100000000000001" customHeight="1">
      <c r="A31" s="822" t="s">
        <v>3619</v>
      </c>
      <c r="B31" s="822"/>
      <c r="C31" s="822"/>
      <c r="D31" s="822"/>
      <c r="E31" s="822"/>
      <c r="F31" s="822"/>
      <c r="G31" s="822"/>
      <c r="H31" s="829"/>
      <c r="I31" s="829"/>
      <c r="J31" s="829"/>
      <c r="K31" s="829"/>
      <c r="L31" s="829"/>
      <c r="M31" s="829"/>
      <c r="N31" s="829"/>
      <c r="O31" s="829"/>
      <c r="P31" s="829"/>
      <c r="Q31" s="829"/>
      <c r="R31" s="829"/>
      <c r="S31" s="829"/>
      <c r="T31" s="829"/>
      <c r="U31" s="829"/>
      <c r="V31" s="829"/>
      <c r="W31" s="829"/>
      <c r="X31" s="829"/>
      <c r="Y31" s="829"/>
      <c r="Z31" s="829"/>
      <c r="AA31" s="829"/>
      <c r="AB31" s="829"/>
      <c r="AC31" s="829"/>
    </row>
    <row r="32" spans="1:29" s="777" customFormat="1" ht="17.100000000000001" customHeight="1">
      <c r="A32" s="780" t="s">
        <v>2733</v>
      </c>
      <c r="B32" s="780"/>
      <c r="C32" s="780"/>
      <c r="D32" s="780"/>
      <c r="E32" s="780"/>
      <c r="F32" s="780"/>
      <c r="G32" s="780"/>
      <c r="H32" s="2047" t="str">
        <f>IF('第二面（主）'!K32&lt;&gt;"",'第二面（主）'!K32,"")</f>
        <v/>
      </c>
      <c r="I32" s="2047"/>
      <c r="J32" s="2047"/>
      <c r="K32" s="2047"/>
      <c r="L32" s="2047"/>
      <c r="M32" s="2047"/>
      <c r="N32" s="2047"/>
      <c r="O32" s="2047"/>
      <c r="P32" s="2047"/>
      <c r="Q32" s="2047"/>
      <c r="R32" s="2047"/>
      <c r="S32" s="2047"/>
      <c r="T32" s="2047"/>
      <c r="U32" s="2047"/>
      <c r="V32" s="2047"/>
      <c r="W32" s="2047"/>
      <c r="X32" s="2047"/>
      <c r="Y32" s="2047"/>
      <c r="Z32" s="2047"/>
      <c r="AA32" s="2047"/>
      <c r="AB32" s="2047"/>
      <c r="AC32" s="2047"/>
    </row>
    <row r="33" spans="1:29" s="777" customFormat="1" ht="17.100000000000001" customHeight="1">
      <c r="A33" s="780" t="s">
        <v>2734</v>
      </c>
      <c r="B33" s="780"/>
      <c r="C33" s="780"/>
      <c r="D33" s="780"/>
      <c r="E33" s="780"/>
      <c r="F33" s="780"/>
      <c r="G33" s="780"/>
      <c r="H33" s="2047" t="str">
        <f>IF('第二面（主）'!K33&lt;&gt;"",'第二面（主）'!K33,"")</f>
        <v/>
      </c>
      <c r="I33" s="2047"/>
      <c r="J33" s="2047"/>
      <c r="K33" s="2047"/>
      <c r="L33" s="2047"/>
      <c r="M33" s="2047"/>
      <c r="N33" s="2047"/>
      <c r="O33" s="2047"/>
      <c r="P33" s="2047"/>
      <c r="Q33" s="2047"/>
      <c r="R33" s="2047"/>
      <c r="S33" s="2047"/>
      <c r="T33" s="2047"/>
      <c r="U33" s="2047"/>
      <c r="V33" s="2047"/>
      <c r="W33" s="2047"/>
      <c r="X33" s="2047"/>
      <c r="Y33" s="2047"/>
      <c r="Z33" s="2047"/>
      <c r="AA33" s="2047"/>
      <c r="AB33" s="2047"/>
      <c r="AC33" s="2047"/>
    </row>
    <row r="34" spans="1:29" s="777" customFormat="1" ht="17.100000000000001" customHeight="1">
      <c r="A34" s="780" t="s">
        <v>2735</v>
      </c>
      <c r="B34" s="780"/>
      <c r="C34" s="780"/>
      <c r="D34" s="780"/>
      <c r="E34" s="780"/>
      <c r="F34" s="780"/>
      <c r="G34" s="780"/>
      <c r="H34" s="2053" t="str">
        <f>IF('第二面（主）'!K34&lt;&gt;"",'第二面（主）'!K34,"")</f>
        <v/>
      </c>
      <c r="I34" s="2053"/>
      <c r="J34" s="2053"/>
      <c r="K34" s="830"/>
      <c r="L34" s="810"/>
      <c r="M34" s="810"/>
      <c r="N34" s="810"/>
      <c r="O34" s="810"/>
      <c r="P34" s="810"/>
      <c r="Q34" s="810"/>
      <c r="R34" s="810"/>
      <c r="S34" s="810"/>
      <c r="T34" s="810"/>
      <c r="U34" s="810"/>
      <c r="V34" s="810"/>
      <c r="W34" s="810"/>
      <c r="X34" s="810"/>
      <c r="Y34" s="810"/>
      <c r="Z34" s="810"/>
      <c r="AA34" s="810"/>
      <c r="AB34" s="810"/>
      <c r="AC34" s="810"/>
    </row>
    <row r="35" spans="1:29" s="777" customFormat="1" ht="17.100000000000001" customHeight="1">
      <c r="A35" s="780" t="s">
        <v>2736</v>
      </c>
      <c r="B35" s="780"/>
      <c r="C35" s="780"/>
      <c r="D35" s="780"/>
      <c r="E35" s="780"/>
      <c r="F35" s="780"/>
      <c r="G35" s="780"/>
      <c r="H35" s="2047" t="str">
        <f>IF('第二面（主）'!K35&lt;&gt;"",'第二面（主）'!K35,"")</f>
        <v/>
      </c>
      <c r="I35" s="2047"/>
      <c r="J35" s="2047"/>
      <c r="K35" s="2047"/>
      <c r="L35" s="2047"/>
      <c r="M35" s="2047"/>
      <c r="N35" s="2047"/>
      <c r="O35" s="2047"/>
      <c r="P35" s="2047"/>
      <c r="Q35" s="2047"/>
      <c r="R35" s="2047"/>
      <c r="S35" s="2047"/>
      <c r="T35" s="2047"/>
      <c r="U35" s="2047"/>
      <c r="V35" s="2047"/>
      <c r="W35" s="2047"/>
      <c r="X35" s="2047"/>
      <c r="Y35" s="2047"/>
      <c r="Z35" s="2047"/>
      <c r="AA35" s="2047"/>
      <c r="AB35" s="2047"/>
      <c r="AC35" s="2047"/>
    </row>
    <row r="36" spans="1:29" s="777" customFormat="1" ht="17.100000000000001" customHeight="1">
      <c r="A36" s="780" t="s">
        <v>2737</v>
      </c>
      <c r="B36" s="780"/>
      <c r="C36" s="780"/>
      <c r="D36" s="780"/>
      <c r="E36" s="780"/>
      <c r="F36" s="780"/>
      <c r="G36" s="780"/>
      <c r="H36" s="2042" t="str">
        <f>IF('第二面（主）'!K36&lt;&gt;"",'第二面（主）'!K36,"")</f>
        <v/>
      </c>
      <c r="I36" s="2042"/>
      <c r="J36" s="2042"/>
      <c r="K36" s="2042"/>
      <c r="L36" s="2042"/>
      <c r="M36" s="2042"/>
      <c r="N36" s="2042"/>
      <c r="O36" s="2042"/>
      <c r="P36" s="2042"/>
      <c r="Q36" s="2042"/>
      <c r="R36" s="2042"/>
      <c r="S36" s="2042"/>
      <c r="T36" s="2042"/>
      <c r="U36" s="2042"/>
      <c r="V36" s="2042"/>
      <c r="W36" s="2042"/>
      <c r="X36" s="2042"/>
      <c r="Y36" s="2042"/>
      <c r="Z36" s="2042"/>
      <c r="AA36" s="2042"/>
      <c r="AB36" s="2042"/>
      <c r="AC36" s="2042"/>
    </row>
    <row r="37" spans="1:29" s="777" customFormat="1" ht="17.100000000000001" customHeight="1">
      <c r="A37" s="780"/>
      <c r="B37" s="780"/>
      <c r="C37" s="780"/>
      <c r="D37" s="780"/>
      <c r="E37" s="780"/>
      <c r="F37" s="780"/>
      <c r="G37" s="780"/>
      <c r="H37" s="831"/>
      <c r="I37" s="831"/>
      <c r="J37" s="831"/>
      <c r="K37" s="831"/>
      <c r="L37" s="831"/>
      <c r="M37" s="831"/>
      <c r="N37" s="831"/>
      <c r="O37" s="831"/>
      <c r="P37" s="831"/>
      <c r="Q37" s="831"/>
      <c r="R37" s="831"/>
      <c r="S37" s="831"/>
      <c r="T37" s="831"/>
      <c r="U37" s="831"/>
      <c r="V37" s="831"/>
      <c r="W37" s="831"/>
      <c r="X37" s="831"/>
      <c r="Y37" s="831"/>
      <c r="Z37" s="831"/>
      <c r="AA37" s="831"/>
      <c r="AB37" s="831"/>
      <c r="AC37" s="831"/>
    </row>
    <row r="38" spans="1:29" s="777" customFormat="1" ht="17.100000000000001" customHeight="1">
      <c r="A38" s="822" t="s">
        <v>3620</v>
      </c>
      <c r="B38" s="822"/>
      <c r="C38" s="822"/>
      <c r="D38" s="822"/>
      <c r="E38" s="822"/>
      <c r="F38" s="822"/>
      <c r="G38" s="822"/>
      <c r="H38" s="832"/>
      <c r="I38" s="832"/>
      <c r="J38" s="832"/>
      <c r="K38" s="832"/>
      <c r="L38" s="832"/>
      <c r="M38" s="832"/>
      <c r="N38" s="832"/>
      <c r="O38" s="832"/>
      <c r="P38" s="832"/>
      <c r="Q38" s="832"/>
      <c r="R38" s="832"/>
      <c r="S38" s="832"/>
      <c r="T38" s="832"/>
      <c r="U38" s="832"/>
      <c r="V38" s="832"/>
      <c r="W38" s="832"/>
      <c r="X38" s="832"/>
      <c r="Y38" s="832"/>
      <c r="Z38" s="832"/>
      <c r="AA38" s="832"/>
      <c r="AB38" s="832"/>
      <c r="AC38" s="832"/>
    </row>
    <row r="39" spans="1:29" s="777" customFormat="1" ht="17.100000000000001" customHeight="1">
      <c r="A39" s="780" t="s">
        <v>2733</v>
      </c>
      <c r="B39" s="780"/>
      <c r="C39" s="780"/>
      <c r="D39" s="780"/>
      <c r="E39" s="780"/>
      <c r="F39" s="780"/>
      <c r="G39" s="780"/>
      <c r="H39" s="2047" t="str">
        <f>IF('第二面（主）'!K39&lt;&gt;"",'第二面（主）'!K39,"")</f>
        <v/>
      </c>
      <c r="I39" s="2047"/>
      <c r="J39" s="2047"/>
      <c r="K39" s="2047"/>
      <c r="L39" s="2047"/>
      <c r="M39" s="2047"/>
      <c r="N39" s="2047"/>
      <c r="O39" s="2047"/>
      <c r="P39" s="2047"/>
      <c r="Q39" s="2047"/>
      <c r="R39" s="2047"/>
      <c r="S39" s="2047"/>
      <c r="T39" s="2047"/>
      <c r="U39" s="2047"/>
      <c r="V39" s="2047"/>
      <c r="W39" s="2047"/>
      <c r="X39" s="2047"/>
      <c r="Y39" s="2047"/>
      <c r="Z39" s="2047"/>
      <c r="AA39" s="2047"/>
      <c r="AB39" s="2047"/>
      <c r="AC39" s="2047"/>
    </row>
    <row r="40" spans="1:29" s="777" customFormat="1" ht="17.100000000000001" customHeight="1">
      <c r="A40" s="780" t="s">
        <v>2734</v>
      </c>
      <c r="B40" s="780"/>
      <c r="C40" s="780"/>
      <c r="D40" s="780"/>
      <c r="E40" s="780"/>
      <c r="F40" s="780"/>
      <c r="G40" s="780"/>
      <c r="H40" s="2047" t="str">
        <f>IF('第二面（主）'!K40&lt;&gt;"",'第二面（主）'!K40,"")</f>
        <v/>
      </c>
      <c r="I40" s="2047"/>
      <c r="J40" s="2047"/>
      <c r="K40" s="2047"/>
      <c r="L40" s="2047"/>
      <c r="M40" s="2047"/>
      <c r="N40" s="2047"/>
      <c r="O40" s="2047"/>
      <c r="P40" s="2047"/>
      <c r="Q40" s="2047"/>
      <c r="R40" s="2047"/>
      <c r="S40" s="2047"/>
      <c r="T40" s="2047"/>
      <c r="U40" s="2047"/>
      <c r="V40" s="2047"/>
      <c r="W40" s="2047"/>
      <c r="X40" s="2047"/>
      <c r="Y40" s="2047"/>
      <c r="Z40" s="2047"/>
      <c r="AA40" s="2047"/>
      <c r="AB40" s="2047"/>
      <c r="AC40" s="2047"/>
    </row>
    <row r="41" spans="1:29" s="777" customFormat="1" ht="17.100000000000001" customHeight="1">
      <c r="A41" s="780" t="s">
        <v>2735</v>
      </c>
      <c r="B41" s="780"/>
      <c r="C41" s="780"/>
      <c r="D41" s="780"/>
      <c r="E41" s="780"/>
      <c r="F41" s="780"/>
      <c r="G41" s="780"/>
      <c r="H41" s="2053" t="str">
        <f>IF('第二面（主）'!K41&lt;&gt;"",'第二面（主）'!K41,"")</f>
        <v/>
      </c>
      <c r="I41" s="2053"/>
      <c r="J41" s="2053"/>
      <c r="K41" s="830"/>
      <c r="L41" s="810"/>
      <c r="M41" s="810"/>
      <c r="N41" s="810"/>
      <c r="O41" s="810"/>
      <c r="P41" s="810"/>
      <c r="Q41" s="810"/>
      <c r="R41" s="810"/>
      <c r="S41" s="810"/>
      <c r="T41" s="810"/>
      <c r="U41" s="810"/>
      <c r="V41" s="810"/>
      <c r="W41" s="810"/>
      <c r="X41" s="810"/>
      <c r="Y41" s="810"/>
      <c r="Z41" s="810"/>
      <c r="AA41" s="810"/>
      <c r="AB41" s="810"/>
      <c r="AC41" s="810"/>
    </row>
    <row r="42" spans="1:29" s="777" customFormat="1" ht="17.100000000000001" customHeight="1">
      <c r="A42" s="780" t="s">
        <v>2736</v>
      </c>
      <c r="B42" s="780"/>
      <c r="C42" s="780"/>
      <c r="D42" s="780"/>
      <c r="E42" s="780"/>
      <c r="F42" s="780"/>
      <c r="G42" s="780"/>
      <c r="H42" s="2047" t="str">
        <f>IF('第二面（主）'!K42&lt;&gt;"",'第二面（主）'!K42,"")</f>
        <v/>
      </c>
      <c r="I42" s="2047"/>
      <c r="J42" s="2047"/>
      <c r="K42" s="2047"/>
      <c r="L42" s="2047"/>
      <c r="M42" s="2047"/>
      <c r="N42" s="2047"/>
      <c r="O42" s="2047"/>
      <c r="P42" s="2047"/>
      <c r="Q42" s="2047"/>
      <c r="R42" s="2047"/>
      <c r="S42" s="2047"/>
      <c r="T42" s="2047"/>
      <c r="U42" s="2047"/>
      <c r="V42" s="2047"/>
      <c r="W42" s="2047"/>
      <c r="X42" s="2047"/>
      <c r="Y42" s="2047"/>
      <c r="Z42" s="2047"/>
      <c r="AA42" s="2047"/>
      <c r="AB42" s="2047"/>
      <c r="AC42" s="2047"/>
    </row>
    <row r="43" spans="1:29" s="777" customFormat="1" ht="17.100000000000001" customHeight="1">
      <c r="A43" s="780" t="s">
        <v>2737</v>
      </c>
      <c r="B43" s="780"/>
      <c r="C43" s="780"/>
      <c r="D43" s="780"/>
      <c r="E43" s="780"/>
      <c r="F43" s="780"/>
      <c r="G43" s="780"/>
      <c r="H43" s="2042" t="str">
        <f>IF('第二面（主）'!K43&lt;&gt;"",'第二面（主）'!K43,"")</f>
        <v/>
      </c>
      <c r="I43" s="2042"/>
      <c r="J43" s="2042"/>
      <c r="K43" s="2042"/>
      <c r="L43" s="2042"/>
      <c r="M43" s="2042"/>
      <c r="N43" s="2042"/>
      <c r="O43" s="2042"/>
      <c r="P43" s="2042"/>
      <c r="Q43" s="2042"/>
      <c r="R43" s="2042"/>
      <c r="S43" s="2042"/>
      <c r="T43" s="2042"/>
      <c r="U43" s="2042"/>
      <c r="V43" s="2042"/>
      <c r="W43" s="2042"/>
      <c r="X43" s="2042"/>
      <c r="Y43" s="2042"/>
      <c r="Z43" s="2042"/>
      <c r="AA43" s="2042"/>
      <c r="AB43" s="2042"/>
      <c r="AC43" s="2042"/>
    </row>
    <row r="44" spans="1:29" s="777" customFormat="1" ht="17.100000000000001" customHeight="1">
      <c r="A44" s="823"/>
      <c r="B44" s="823"/>
      <c r="C44" s="823"/>
      <c r="D44" s="823"/>
      <c r="E44" s="823"/>
      <c r="F44" s="823"/>
      <c r="G44" s="823"/>
      <c r="H44" s="833"/>
      <c r="I44" s="833"/>
      <c r="J44" s="833"/>
      <c r="K44" s="833"/>
      <c r="L44" s="833"/>
      <c r="M44" s="833"/>
      <c r="N44" s="833"/>
      <c r="O44" s="833"/>
      <c r="P44" s="833"/>
      <c r="Q44" s="833"/>
      <c r="R44" s="833"/>
      <c r="S44" s="833"/>
      <c r="T44" s="833"/>
      <c r="U44" s="833"/>
      <c r="V44" s="833"/>
      <c r="W44" s="833"/>
      <c r="X44" s="833"/>
      <c r="Y44" s="833"/>
      <c r="Z44" s="833"/>
      <c r="AA44" s="833"/>
      <c r="AB44" s="833"/>
      <c r="AC44" s="833"/>
    </row>
  </sheetData>
  <mergeCells count="32">
    <mergeCell ref="H15:AC15"/>
    <mergeCell ref="A1:AC1"/>
    <mergeCell ref="A2:AC2"/>
    <mergeCell ref="H4:AC4"/>
    <mergeCell ref="H5:AC5"/>
    <mergeCell ref="H6:J6"/>
    <mergeCell ref="H7:AC7"/>
    <mergeCell ref="H8:AC8"/>
    <mergeCell ref="H11:AC11"/>
    <mergeCell ref="H12:AC12"/>
    <mergeCell ref="H13:J13"/>
    <mergeCell ref="H14:AC14"/>
    <mergeCell ref="H33:AC33"/>
    <mergeCell ref="H18:AC18"/>
    <mergeCell ref="H19:AC19"/>
    <mergeCell ref="H20:J20"/>
    <mergeCell ref="H21:AC21"/>
    <mergeCell ref="H22:AC22"/>
    <mergeCell ref="H25:AC25"/>
    <mergeCell ref="H26:AC26"/>
    <mergeCell ref="H27:J27"/>
    <mergeCell ref="H28:AC28"/>
    <mergeCell ref="H29:AC29"/>
    <mergeCell ref="H32:AC32"/>
    <mergeCell ref="H42:AC42"/>
    <mergeCell ref="H43:AC43"/>
    <mergeCell ref="H34:J34"/>
    <mergeCell ref="H35:AC35"/>
    <mergeCell ref="H36:AC36"/>
    <mergeCell ref="H39:AC39"/>
    <mergeCell ref="H40:AC40"/>
    <mergeCell ref="H41:J41"/>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L2" sqref="L2:O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2563</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2564</v>
      </c>
      <c r="B2" s="320"/>
      <c r="C2" s="320"/>
      <c r="D2" s="320"/>
      <c r="E2" s="320"/>
      <c r="F2" s="321"/>
      <c r="G2" s="321"/>
      <c r="H2" s="321"/>
      <c r="I2" s="321"/>
      <c r="J2" s="321"/>
      <c r="K2" s="321" t="s">
        <v>2565</v>
      </c>
      <c r="L2" s="1129"/>
      <c r="M2" s="1129"/>
      <c r="N2" s="1129"/>
      <c r="O2" s="1129"/>
      <c r="P2" s="1125" t="s">
        <v>2566</v>
      </c>
      <c r="Q2" s="1125"/>
      <c r="R2" s="1125"/>
      <c r="S2" s="1129"/>
      <c r="T2" s="1129"/>
      <c r="U2" s="1129"/>
      <c r="V2" s="1129"/>
      <c r="W2" s="1125" t="s">
        <v>2567</v>
      </c>
      <c r="X2" s="1125"/>
      <c r="Y2" s="1125"/>
      <c r="Z2" s="1126"/>
      <c r="AA2" s="1126"/>
      <c r="AB2" s="1126"/>
      <c r="AC2" s="1126"/>
      <c r="AD2" s="1126"/>
      <c r="AE2" s="1126"/>
      <c r="AF2" s="323" t="s">
        <v>17</v>
      </c>
      <c r="AG2" s="317"/>
    </row>
    <row r="3" spans="1:33" s="318" customFormat="1" ht="15.75" customHeight="1">
      <c r="A3" s="319" t="s">
        <v>2568</v>
      </c>
      <c r="B3" s="320"/>
      <c r="C3" s="320"/>
      <c r="D3" s="320"/>
      <c r="E3" s="320"/>
      <c r="F3" s="324"/>
      <c r="G3" s="324"/>
      <c r="H3" s="324"/>
      <c r="I3" s="324"/>
      <c r="J3" s="324"/>
      <c r="K3" s="1122"/>
      <c r="L3" s="1122"/>
      <c r="M3" s="1122"/>
      <c r="N3" s="1122"/>
      <c r="O3" s="1122"/>
      <c r="P3" s="1122"/>
      <c r="Q3" s="1122"/>
      <c r="R3" s="1122"/>
      <c r="S3" s="1122"/>
      <c r="T3" s="1122"/>
      <c r="U3" s="1122"/>
      <c r="V3" s="1122"/>
      <c r="W3" s="1122"/>
      <c r="X3" s="1122"/>
      <c r="Y3" s="1122"/>
      <c r="Z3" s="1122"/>
      <c r="AA3" s="1122"/>
      <c r="AB3" s="1122"/>
      <c r="AC3" s="1122"/>
      <c r="AD3" s="1122"/>
      <c r="AE3" s="1122"/>
      <c r="AF3" s="1123"/>
      <c r="AG3" s="317"/>
    </row>
    <row r="4" spans="1:33" s="318" customFormat="1" ht="15.75" customHeight="1">
      <c r="A4" s="319" t="s">
        <v>2569</v>
      </c>
      <c r="B4" s="320"/>
      <c r="C4" s="320"/>
      <c r="D4" s="320"/>
      <c r="E4" s="320"/>
      <c r="F4" s="320"/>
      <c r="G4" s="320"/>
      <c r="H4" s="320"/>
      <c r="I4" s="320"/>
      <c r="J4" s="320"/>
      <c r="K4" s="321" t="s">
        <v>2565</v>
      </c>
      <c r="L4" s="1124"/>
      <c r="M4" s="1124"/>
      <c r="N4" s="1124"/>
      <c r="O4" s="1125" t="s">
        <v>2570</v>
      </c>
      <c r="P4" s="1125"/>
      <c r="Q4" s="1125"/>
      <c r="R4" s="1125"/>
      <c r="S4" s="1125"/>
      <c r="T4" s="1124"/>
      <c r="U4" s="1124"/>
      <c r="V4" s="1124"/>
      <c r="W4" s="1125" t="s">
        <v>2571</v>
      </c>
      <c r="X4" s="1125"/>
      <c r="Y4" s="1125"/>
      <c r="Z4" s="1125"/>
      <c r="AA4" s="1126"/>
      <c r="AB4" s="1126"/>
      <c r="AC4" s="1126"/>
      <c r="AD4" s="1126"/>
      <c r="AE4" s="1126"/>
      <c r="AF4" s="323" t="s">
        <v>17</v>
      </c>
      <c r="AG4" s="317"/>
    </row>
    <row r="5" spans="1:33" s="318" customFormat="1" ht="15.75" customHeight="1">
      <c r="A5" s="319"/>
      <c r="B5" s="320"/>
      <c r="C5" s="320"/>
      <c r="D5" s="320"/>
      <c r="E5" s="320"/>
      <c r="F5" s="320"/>
      <c r="G5" s="320"/>
      <c r="H5" s="320"/>
      <c r="I5" s="320"/>
      <c r="J5" s="320"/>
      <c r="K5" s="1113"/>
      <c r="L5" s="1113"/>
      <c r="M5" s="1113"/>
      <c r="N5" s="1113"/>
      <c r="O5" s="1113"/>
      <c r="P5" s="1113"/>
      <c r="Q5" s="1113"/>
      <c r="R5" s="1113"/>
      <c r="S5" s="1113"/>
      <c r="T5" s="1113"/>
      <c r="U5" s="1113"/>
      <c r="V5" s="1113"/>
      <c r="W5" s="1113"/>
      <c r="X5" s="1113"/>
      <c r="Y5" s="1113"/>
      <c r="Z5" s="1113"/>
      <c r="AA5" s="1113"/>
      <c r="AB5" s="1113"/>
      <c r="AC5" s="1113"/>
      <c r="AD5" s="1113"/>
      <c r="AE5" s="1113"/>
      <c r="AF5" s="1114"/>
      <c r="AG5" s="317"/>
    </row>
    <row r="6" spans="1:33" s="318" customFormat="1" ht="15.75" customHeight="1">
      <c r="A6" s="319" t="s">
        <v>2572</v>
      </c>
      <c r="B6" s="320"/>
      <c r="C6" s="320"/>
      <c r="D6" s="320"/>
      <c r="E6" s="320"/>
      <c r="F6" s="320"/>
      <c r="G6" s="320"/>
      <c r="H6" s="320"/>
      <c r="I6" s="320"/>
      <c r="J6" s="320"/>
      <c r="K6" s="1115"/>
      <c r="L6" s="1115"/>
      <c r="M6" s="1115"/>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2573</v>
      </c>
      <c r="B7" s="320"/>
      <c r="C7" s="320"/>
      <c r="D7" s="320"/>
      <c r="E7" s="320"/>
      <c r="F7" s="320"/>
      <c r="G7" s="320"/>
      <c r="H7" s="320"/>
      <c r="I7" s="320"/>
      <c r="J7" s="320"/>
      <c r="K7" s="1116"/>
      <c r="L7" s="1116"/>
      <c r="M7" s="1116"/>
      <c r="N7" s="1116"/>
      <c r="O7" s="1116"/>
      <c r="P7" s="1116"/>
      <c r="Q7" s="1116"/>
      <c r="R7" s="1116"/>
      <c r="S7" s="1116"/>
      <c r="T7" s="1116"/>
      <c r="U7" s="1116"/>
      <c r="V7" s="1116"/>
      <c r="W7" s="1116"/>
      <c r="X7" s="1116"/>
      <c r="Y7" s="1116"/>
      <c r="Z7" s="1116"/>
      <c r="AA7" s="1116"/>
      <c r="AB7" s="1116"/>
      <c r="AC7" s="1116"/>
      <c r="AD7" s="1116"/>
      <c r="AE7" s="1116"/>
      <c r="AF7" s="1117"/>
      <c r="AG7" s="317"/>
    </row>
    <row r="8" spans="1:33" s="318" customFormat="1" ht="15.75" customHeight="1">
      <c r="A8" s="319" t="s">
        <v>2574</v>
      </c>
      <c r="B8" s="320"/>
      <c r="C8" s="320"/>
      <c r="D8" s="320"/>
      <c r="E8" s="320"/>
      <c r="F8" s="320"/>
      <c r="G8" s="320"/>
      <c r="H8" s="320"/>
      <c r="I8" s="320"/>
      <c r="J8" s="320"/>
      <c r="K8" s="1118"/>
      <c r="L8" s="1118"/>
      <c r="M8" s="1118"/>
      <c r="N8" s="1118"/>
      <c r="O8" s="1118"/>
      <c r="P8" s="1118"/>
      <c r="Q8" s="1118"/>
      <c r="R8" s="1118"/>
      <c r="S8" s="1118"/>
      <c r="T8" s="1118"/>
      <c r="U8" s="1118"/>
      <c r="V8" s="1118"/>
      <c r="W8" s="1118"/>
      <c r="X8" s="1118"/>
      <c r="Y8" s="1118"/>
      <c r="Z8" s="1118"/>
      <c r="AA8" s="1118"/>
      <c r="AB8" s="1118"/>
      <c r="AC8" s="1118"/>
      <c r="AD8" s="1118"/>
      <c r="AE8" s="1118"/>
      <c r="AF8" s="1119"/>
      <c r="AG8" s="317"/>
    </row>
    <row r="9" spans="1:33" s="318" customFormat="1" ht="15.75" customHeight="1">
      <c r="A9" s="319" t="s">
        <v>2575</v>
      </c>
      <c r="B9" s="320"/>
      <c r="C9" s="320"/>
      <c r="D9" s="320"/>
      <c r="E9" s="320"/>
      <c r="F9" s="320"/>
      <c r="G9" s="320"/>
      <c r="H9" s="320"/>
      <c r="I9" s="320"/>
      <c r="J9" s="320"/>
      <c r="K9" s="1118"/>
      <c r="L9" s="1118"/>
      <c r="M9" s="1118"/>
      <c r="N9" s="1118"/>
      <c r="O9" s="1118"/>
      <c r="P9" s="1118"/>
      <c r="Q9" s="1118"/>
      <c r="R9" s="1118"/>
      <c r="S9" s="1118"/>
      <c r="T9" s="1118"/>
      <c r="U9" s="1118"/>
      <c r="V9" s="1118"/>
      <c r="W9" s="1118"/>
      <c r="X9" s="1118"/>
      <c r="Y9" s="1118"/>
      <c r="Z9" s="1118"/>
      <c r="AA9" s="1118"/>
      <c r="AB9" s="1118"/>
      <c r="AC9" s="1118"/>
      <c r="AD9" s="1118"/>
      <c r="AE9" s="1118"/>
      <c r="AF9" s="1119"/>
      <c r="AG9" s="317"/>
    </row>
    <row r="10" spans="1:33" s="318" customFormat="1" ht="15.75" customHeight="1" thickBot="1">
      <c r="A10" s="328" t="s">
        <v>2576</v>
      </c>
      <c r="B10" s="329"/>
      <c r="C10" s="329"/>
      <c r="D10" s="329"/>
      <c r="E10" s="329"/>
      <c r="F10" s="329"/>
      <c r="G10" s="329"/>
      <c r="H10" s="329"/>
      <c r="I10" s="329"/>
      <c r="J10" s="329"/>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1"/>
      <c r="AG10" s="317"/>
    </row>
    <row r="11" spans="1:33" s="318" customFormat="1" ht="15.75" customHeight="1">
      <c r="A11" s="314" t="s">
        <v>2577</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2564</v>
      </c>
      <c r="B12" s="320"/>
      <c r="C12" s="320"/>
      <c r="D12" s="320"/>
      <c r="E12" s="320"/>
      <c r="F12" s="321"/>
      <c r="G12" s="321"/>
      <c r="H12" s="321"/>
      <c r="I12" s="321"/>
      <c r="J12" s="321"/>
      <c r="K12" s="321" t="s">
        <v>2565</v>
      </c>
      <c r="L12" s="1129"/>
      <c r="M12" s="1129"/>
      <c r="N12" s="1129"/>
      <c r="O12" s="1129"/>
      <c r="P12" s="1125" t="s">
        <v>2566</v>
      </c>
      <c r="Q12" s="1125"/>
      <c r="R12" s="1125"/>
      <c r="S12" s="1129"/>
      <c r="T12" s="1129"/>
      <c r="U12" s="1129"/>
      <c r="V12" s="1129"/>
      <c r="W12" s="1125" t="s">
        <v>2567</v>
      </c>
      <c r="X12" s="1125"/>
      <c r="Y12" s="1125"/>
      <c r="Z12" s="1126"/>
      <c r="AA12" s="1126"/>
      <c r="AB12" s="1126"/>
      <c r="AC12" s="1126"/>
      <c r="AD12" s="1126"/>
      <c r="AE12" s="1126"/>
      <c r="AF12" s="323" t="s">
        <v>17</v>
      </c>
      <c r="AG12" s="317"/>
    </row>
    <row r="13" spans="1:33" s="318" customFormat="1" ht="15.75" customHeight="1">
      <c r="A13" s="319" t="s">
        <v>2568</v>
      </c>
      <c r="B13" s="320"/>
      <c r="C13" s="320"/>
      <c r="D13" s="320"/>
      <c r="E13" s="320"/>
      <c r="F13" s="324"/>
      <c r="G13" s="324"/>
      <c r="H13" s="324"/>
      <c r="I13" s="324"/>
      <c r="J13" s="324"/>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3"/>
      <c r="AG13" s="317"/>
    </row>
    <row r="14" spans="1:33" s="318" customFormat="1" ht="15.75" customHeight="1">
      <c r="A14" s="319" t="s">
        <v>2569</v>
      </c>
      <c r="B14" s="320"/>
      <c r="C14" s="320"/>
      <c r="D14" s="320"/>
      <c r="E14" s="320"/>
      <c r="F14" s="320"/>
      <c r="G14" s="320"/>
      <c r="H14" s="320"/>
      <c r="I14" s="320"/>
      <c r="J14" s="320"/>
      <c r="K14" s="321" t="s">
        <v>2565</v>
      </c>
      <c r="L14" s="1124"/>
      <c r="M14" s="1124"/>
      <c r="N14" s="1124"/>
      <c r="O14" s="1125" t="s">
        <v>2570</v>
      </c>
      <c r="P14" s="1125"/>
      <c r="Q14" s="1125"/>
      <c r="R14" s="1125"/>
      <c r="S14" s="1125"/>
      <c r="T14" s="1124"/>
      <c r="U14" s="1124"/>
      <c r="V14" s="1124"/>
      <c r="W14" s="1125" t="s">
        <v>2571</v>
      </c>
      <c r="X14" s="1125"/>
      <c r="Y14" s="1125"/>
      <c r="Z14" s="1125"/>
      <c r="AA14" s="1126"/>
      <c r="AB14" s="1126"/>
      <c r="AC14" s="1126"/>
      <c r="AD14" s="1126"/>
      <c r="AE14" s="1126"/>
      <c r="AF14" s="323" t="s">
        <v>17</v>
      </c>
      <c r="AG14" s="317"/>
    </row>
    <row r="15" spans="1:33" s="318" customFormat="1" ht="15.75" customHeight="1">
      <c r="A15" s="319"/>
      <c r="B15" s="1130"/>
      <c r="C15" s="1130"/>
      <c r="D15" s="1130"/>
      <c r="E15" s="1130"/>
      <c r="F15" s="1130"/>
      <c r="G15" s="1130"/>
      <c r="H15" s="1130"/>
      <c r="I15" s="1130"/>
      <c r="J15" s="1130"/>
      <c r="K15" s="1113"/>
      <c r="L15" s="1113"/>
      <c r="M15" s="1113"/>
      <c r="N15" s="1113"/>
      <c r="O15" s="1113"/>
      <c r="P15" s="1113"/>
      <c r="Q15" s="1113"/>
      <c r="R15" s="1113"/>
      <c r="S15" s="1113"/>
      <c r="T15" s="1113"/>
      <c r="U15" s="1113"/>
      <c r="V15" s="1113"/>
      <c r="W15" s="1113"/>
      <c r="X15" s="1113"/>
      <c r="Y15" s="1113"/>
      <c r="Z15" s="1113"/>
      <c r="AA15" s="1113"/>
      <c r="AB15" s="1113"/>
      <c r="AC15" s="1113"/>
      <c r="AD15" s="1113"/>
      <c r="AE15" s="1113"/>
      <c r="AF15" s="1114"/>
      <c r="AG15" s="317"/>
    </row>
    <row r="16" spans="1:33" s="318" customFormat="1" ht="15.75" customHeight="1">
      <c r="A16" s="319" t="s">
        <v>2572</v>
      </c>
      <c r="B16" s="320"/>
      <c r="C16" s="320"/>
      <c r="D16" s="320"/>
      <c r="E16" s="320"/>
      <c r="F16" s="320"/>
      <c r="G16" s="320"/>
      <c r="H16" s="320"/>
      <c r="I16" s="320"/>
      <c r="J16" s="320"/>
      <c r="K16" s="1115"/>
      <c r="L16" s="1115"/>
      <c r="M16" s="1115"/>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2573</v>
      </c>
      <c r="B17" s="320"/>
      <c r="C17" s="320"/>
      <c r="D17" s="320"/>
      <c r="E17" s="320"/>
      <c r="F17" s="320"/>
      <c r="G17" s="320"/>
      <c r="H17" s="320"/>
      <c r="I17" s="320"/>
      <c r="J17" s="320"/>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17"/>
      <c r="AG17" s="317"/>
    </row>
    <row r="18" spans="1:33" s="318" customFormat="1" ht="15.75" customHeight="1">
      <c r="A18" s="319" t="s">
        <v>2574</v>
      </c>
      <c r="B18" s="320"/>
      <c r="C18" s="320"/>
      <c r="D18" s="320"/>
      <c r="E18" s="320"/>
      <c r="F18" s="320"/>
      <c r="G18" s="320"/>
      <c r="H18" s="320"/>
      <c r="I18" s="320"/>
      <c r="J18" s="320"/>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9"/>
      <c r="AG18" s="317"/>
    </row>
    <row r="19" spans="1:33" s="318" customFormat="1" ht="15.75" customHeight="1">
      <c r="A19" s="319" t="s">
        <v>2575</v>
      </c>
      <c r="B19" s="320"/>
      <c r="C19" s="320"/>
      <c r="D19" s="320"/>
      <c r="E19" s="320"/>
      <c r="F19" s="320"/>
      <c r="G19" s="320"/>
      <c r="H19" s="320"/>
      <c r="I19" s="320"/>
      <c r="J19" s="320"/>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9"/>
      <c r="AG19" s="317"/>
    </row>
    <row r="20" spans="1:33" s="318" customFormat="1" ht="15.75" customHeight="1" thickBot="1">
      <c r="A20" s="328" t="s">
        <v>2576</v>
      </c>
      <c r="B20" s="331"/>
      <c r="C20" s="331"/>
      <c r="D20" s="331"/>
      <c r="E20" s="331"/>
      <c r="F20" s="331"/>
      <c r="G20" s="331"/>
      <c r="H20" s="331"/>
      <c r="I20" s="331"/>
      <c r="J20" s="331"/>
      <c r="K20" s="1120"/>
      <c r="L20" s="1120"/>
      <c r="M20" s="1120"/>
      <c r="N20" s="1120"/>
      <c r="O20" s="1120"/>
      <c r="P20" s="1120"/>
      <c r="Q20" s="1120"/>
      <c r="R20" s="1120"/>
      <c r="S20" s="1120"/>
      <c r="T20" s="1120"/>
      <c r="U20" s="1120"/>
      <c r="V20" s="1120"/>
      <c r="W20" s="1120"/>
      <c r="X20" s="1120"/>
      <c r="Y20" s="1120"/>
      <c r="Z20" s="1120"/>
      <c r="AA20" s="1120"/>
      <c r="AB20" s="1120"/>
      <c r="AC20" s="1120"/>
      <c r="AD20" s="1120"/>
      <c r="AE20" s="1120"/>
      <c r="AF20" s="1121"/>
      <c r="AG20" s="317"/>
    </row>
    <row r="21" spans="1:33" s="318" customFormat="1" ht="15.75" customHeight="1">
      <c r="A21" s="314" t="s">
        <v>2578</v>
      </c>
      <c r="B21" s="332"/>
      <c r="C21" s="332"/>
      <c r="D21" s="332"/>
      <c r="E21" s="332"/>
      <c r="F21" s="332"/>
      <c r="G21" s="332"/>
      <c r="H21" s="332"/>
      <c r="I21" s="332"/>
      <c r="J21" s="332"/>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8"/>
      <c r="AG21" s="317"/>
    </row>
    <row r="22" spans="1:33" s="318" customFormat="1" ht="15.75" customHeight="1">
      <c r="A22" s="319" t="s">
        <v>2564</v>
      </c>
      <c r="B22" s="320"/>
      <c r="C22" s="320"/>
      <c r="D22" s="320"/>
      <c r="E22" s="320"/>
      <c r="F22" s="321"/>
      <c r="G22" s="321"/>
      <c r="H22" s="321"/>
      <c r="I22" s="321"/>
      <c r="J22" s="321"/>
      <c r="K22" s="321" t="s">
        <v>2565</v>
      </c>
      <c r="L22" s="1129"/>
      <c r="M22" s="1129"/>
      <c r="N22" s="1129"/>
      <c r="O22" s="1129"/>
      <c r="P22" s="1125" t="s">
        <v>2566</v>
      </c>
      <c r="Q22" s="1125"/>
      <c r="R22" s="1125"/>
      <c r="S22" s="1129"/>
      <c r="T22" s="1129"/>
      <c r="U22" s="1129"/>
      <c r="V22" s="1129"/>
      <c r="W22" s="1125" t="s">
        <v>2567</v>
      </c>
      <c r="X22" s="1125"/>
      <c r="Y22" s="1125"/>
      <c r="Z22" s="1126"/>
      <c r="AA22" s="1126"/>
      <c r="AB22" s="1126"/>
      <c r="AC22" s="1126"/>
      <c r="AD22" s="1126"/>
      <c r="AE22" s="1126"/>
      <c r="AF22" s="323" t="s">
        <v>17</v>
      </c>
      <c r="AG22" s="317"/>
    </row>
    <row r="23" spans="1:33" s="318" customFormat="1" ht="15.75" customHeight="1">
      <c r="A23" s="319" t="s">
        <v>2568</v>
      </c>
      <c r="B23" s="320"/>
      <c r="C23" s="320"/>
      <c r="D23" s="320"/>
      <c r="E23" s="320"/>
      <c r="F23" s="324"/>
      <c r="G23" s="324"/>
      <c r="H23" s="324"/>
      <c r="I23" s="324"/>
      <c r="J23" s="324"/>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3"/>
      <c r="AG23" s="317"/>
    </row>
    <row r="24" spans="1:33" s="318" customFormat="1" ht="15.75" customHeight="1">
      <c r="A24" s="319" t="s">
        <v>2569</v>
      </c>
      <c r="B24" s="320"/>
      <c r="C24" s="320"/>
      <c r="D24" s="320"/>
      <c r="E24" s="320"/>
      <c r="F24" s="320"/>
      <c r="G24" s="320"/>
      <c r="H24" s="320"/>
      <c r="I24" s="320"/>
      <c r="J24" s="320"/>
      <c r="K24" s="321" t="s">
        <v>2565</v>
      </c>
      <c r="L24" s="1124"/>
      <c r="M24" s="1124"/>
      <c r="N24" s="1124"/>
      <c r="O24" s="1125" t="s">
        <v>2570</v>
      </c>
      <c r="P24" s="1125"/>
      <c r="Q24" s="1125"/>
      <c r="R24" s="1125"/>
      <c r="S24" s="1125"/>
      <c r="T24" s="1124"/>
      <c r="U24" s="1124"/>
      <c r="V24" s="1124"/>
      <c r="W24" s="1125" t="s">
        <v>2571</v>
      </c>
      <c r="X24" s="1125"/>
      <c r="Y24" s="1125"/>
      <c r="Z24" s="1125"/>
      <c r="AA24" s="1126"/>
      <c r="AB24" s="1126"/>
      <c r="AC24" s="1126"/>
      <c r="AD24" s="1126"/>
      <c r="AE24" s="1126"/>
      <c r="AF24" s="323" t="s">
        <v>17</v>
      </c>
      <c r="AG24" s="317"/>
    </row>
    <row r="25" spans="1:33" s="318" customFormat="1" ht="15.75" customHeight="1">
      <c r="A25" s="319"/>
      <c r="B25" s="320"/>
      <c r="C25" s="320"/>
      <c r="D25" s="320"/>
      <c r="E25" s="320"/>
      <c r="F25" s="320"/>
      <c r="G25" s="320"/>
      <c r="H25" s="320"/>
      <c r="I25" s="320"/>
      <c r="J25" s="320"/>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4"/>
      <c r="AG25" s="317"/>
    </row>
    <row r="26" spans="1:33" s="318" customFormat="1" ht="15.75" customHeight="1">
      <c r="A26" s="319" t="s">
        <v>2572</v>
      </c>
      <c r="B26" s="320"/>
      <c r="C26" s="320"/>
      <c r="D26" s="320"/>
      <c r="E26" s="320"/>
      <c r="F26" s="320"/>
      <c r="G26" s="320"/>
      <c r="H26" s="320"/>
      <c r="I26" s="320"/>
      <c r="J26" s="320"/>
      <c r="K26" s="1115"/>
      <c r="L26" s="1115"/>
      <c r="M26" s="1115"/>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2573</v>
      </c>
      <c r="B27" s="320"/>
      <c r="C27" s="320"/>
      <c r="D27" s="320"/>
      <c r="E27" s="320"/>
      <c r="F27" s="320"/>
      <c r="G27" s="320"/>
      <c r="H27" s="320"/>
      <c r="I27" s="320"/>
      <c r="J27" s="320"/>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17"/>
      <c r="AG27" s="317"/>
    </row>
    <row r="28" spans="1:33" s="318" customFormat="1" ht="15.75" customHeight="1">
      <c r="A28" s="319" t="s">
        <v>2574</v>
      </c>
      <c r="B28" s="320"/>
      <c r="C28" s="320"/>
      <c r="D28" s="320"/>
      <c r="E28" s="320"/>
      <c r="F28" s="320"/>
      <c r="G28" s="320"/>
      <c r="H28" s="320"/>
      <c r="I28" s="320"/>
      <c r="J28" s="320"/>
      <c r="K28" s="1118"/>
      <c r="L28" s="1118"/>
      <c r="M28" s="1118"/>
      <c r="N28" s="1118"/>
      <c r="O28" s="1118"/>
      <c r="P28" s="1118"/>
      <c r="Q28" s="1118"/>
      <c r="R28" s="1118"/>
      <c r="S28" s="1118"/>
      <c r="T28" s="1118"/>
      <c r="U28" s="1118"/>
      <c r="V28" s="1118"/>
      <c r="W28" s="1118"/>
      <c r="X28" s="1118"/>
      <c r="Y28" s="1118"/>
      <c r="Z28" s="1118"/>
      <c r="AA28" s="1118"/>
      <c r="AB28" s="1118"/>
      <c r="AC28" s="1118"/>
      <c r="AD28" s="1118"/>
      <c r="AE28" s="1118"/>
      <c r="AF28" s="1119"/>
      <c r="AG28" s="317"/>
    </row>
    <row r="29" spans="1:33" s="318" customFormat="1" ht="15.75" customHeight="1">
      <c r="A29" s="319" t="s">
        <v>2575</v>
      </c>
      <c r="B29" s="320"/>
      <c r="C29" s="320"/>
      <c r="D29" s="320"/>
      <c r="E29" s="320"/>
      <c r="F29" s="320"/>
      <c r="G29" s="320"/>
      <c r="H29" s="320"/>
      <c r="I29" s="320"/>
      <c r="J29" s="320"/>
      <c r="K29" s="1118"/>
      <c r="L29" s="1118"/>
      <c r="M29" s="1118"/>
      <c r="N29" s="1118"/>
      <c r="O29" s="1118"/>
      <c r="P29" s="1118"/>
      <c r="Q29" s="1118"/>
      <c r="R29" s="1118"/>
      <c r="S29" s="1118"/>
      <c r="T29" s="1118"/>
      <c r="U29" s="1118"/>
      <c r="V29" s="1118"/>
      <c r="W29" s="1118"/>
      <c r="X29" s="1118"/>
      <c r="Y29" s="1118"/>
      <c r="Z29" s="1118"/>
      <c r="AA29" s="1118"/>
      <c r="AB29" s="1118"/>
      <c r="AC29" s="1118"/>
      <c r="AD29" s="1118"/>
      <c r="AE29" s="1118"/>
      <c r="AF29" s="1119"/>
      <c r="AG29" s="317"/>
    </row>
    <row r="30" spans="1:33" s="318" customFormat="1" ht="15.75" customHeight="1" thickBot="1">
      <c r="A30" s="328" t="s">
        <v>2576</v>
      </c>
      <c r="B30" s="329"/>
      <c r="C30" s="329"/>
      <c r="D30" s="329"/>
      <c r="E30" s="329"/>
      <c r="F30" s="329"/>
      <c r="G30" s="329"/>
      <c r="H30" s="329"/>
      <c r="I30" s="329"/>
      <c r="J30" s="329"/>
      <c r="K30" s="1120"/>
      <c r="L30" s="1120"/>
      <c r="M30" s="1120"/>
      <c r="N30" s="1120"/>
      <c r="O30" s="1120"/>
      <c r="P30" s="1120"/>
      <c r="Q30" s="1120"/>
      <c r="R30" s="1120"/>
      <c r="S30" s="1120"/>
      <c r="T30" s="1120"/>
      <c r="U30" s="1120"/>
      <c r="V30" s="1120"/>
      <c r="W30" s="1120"/>
      <c r="X30" s="1120"/>
      <c r="Y30" s="1120"/>
      <c r="Z30" s="1120"/>
      <c r="AA30" s="1120"/>
      <c r="AB30" s="1120"/>
      <c r="AC30" s="1120"/>
      <c r="AD30" s="1120"/>
      <c r="AE30" s="1120"/>
      <c r="AF30" s="1121"/>
      <c r="AG30" s="317"/>
    </row>
    <row r="31" spans="1:33" s="318" customFormat="1" ht="15.75" customHeight="1">
      <c r="A31" s="314" t="s">
        <v>2579</v>
      </c>
      <c r="B31" s="332"/>
      <c r="C31" s="332"/>
      <c r="D31" s="332"/>
      <c r="E31" s="332"/>
      <c r="F31" s="332"/>
      <c r="G31" s="332"/>
      <c r="H31" s="332"/>
      <c r="I31" s="332"/>
      <c r="J31" s="332"/>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8"/>
      <c r="AG31" s="317"/>
    </row>
    <row r="32" spans="1:33" s="318" customFormat="1" ht="15.75" customHeight="1">
      <c r="A32" s="319" t="s">
        <v>2564</v>
      </c>
      <c r="B32" s="320"/>
      <c r="C32" s="320"/>
      <c r="D32" s="320"/>
      <c r="E32" s="320"/>
      <c r="F32" s="321"/>
      <c r="G32" s="321"/>
      <c r="H32" s="321"/>
      <c r="I32" s="321"/>
      <c r="J32" s="321"/>
      <c r="K32" s="321" t="s">
        <v>2565</v>
      </c>
      <c r="L32" s="1129"/>
      <c r="M32" s="1129"/>
      <c r="N32" s="1129"/>
      <c r="O32" s="1129"/>
      <c r="P32" s="1125" t="s">
        <v>2566</v>
      </c>
      <c r="Q32" s="1125"/>
      <c r="R32" s="1125"/>
      <c r="S32" s="1129"/>
      <c r="T32" s="1129"/>
      <c r="U32" s="1129"/>
      <c r="V32" s="1129"/>
      <c r="W32" s="1125" t="s">
        <v>2567</v>
      </c>
      <c r="X32" s="1125"/>
      <c r="Y32" s="1125"/>
      <c r="Z32" s="1126"/>
      <c r="AA32" s="1126"/>
      <c r="AB32" s="1126"/>
      <c r="AC32" s="1126"/>
      <c r="AD32" s="1126"/>
      <c r="AE32" s="1126"/>
      <c r="AF32" s="323" t="s">
        <v>17</v>
      </c>
      <c r="AG32" s="317"/>
    </row>
    <row r="33" spans="1:33" s="318" customFormat="1" ht="15.75" customHeight="1">
      <c r="A33" s="319" t="s">
        <v>2568</v>
      </c>
      <c r="B33" s="320"/>
      <c r="C33" s="320"/>
      <c r="D33" s="320"/>
      <c r="E33" s="320"/>
      <c r="F33" s="324"/>
      <c r="G33" s="324"/>
      <c r="H33" s="324"/>
      <c r="I33" s="324"/>
      <c r="J33" s="324"/>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3"/>
      <c r="AG33" s="317"/>
    </row>
    <row r="34" spans="1:33" s="318" customFormat="1" ht="15.75" customHeight="1">
      <c r="A34" s="319" t="s">
        <v>2569</v>
      </c>
      <c r="B34" s="320"/>
      <c r="C34" s="320"/>
      <c r="D34" s="320"/>
      <c r="E34" s="320"/>
      <c r="F34" s="320"/>
      <c r="G34" s="320"/>
      <c r="H34" s="320"/>
      <c r="I34" s="320"/>
      <c r="J34" s="320"/>
      <c r="K34" s="321" t="s">
        <v>2565</v>
      </c>
      <c r="L34" s="1124"/>
      <c r="M34" s="1124"/>
      <c r="N34" s="1124"/>
      <c r="O34" s="1125" t="s">
        <v>2570</v>
      </c>
      <c r="P34" s="1125"/>
      <c r="Q34" s="1125"/>
      <c r="R34" s="1125"/>
      <c r="S34" s="1125"/>
      <c r="T34" s="1124"/>
      <c r="U34" s="1124"/>
      <c r="V34" s="1124"/>
      <c r="W34" s="1125" t="s">
        <v>2571</v>
      </c>
      <c r="X34" s="1125"/>
      <c r="Y34" s="1125"/>
      <c r="Z34" s="1125"/>
      <c r="AA34" s="1126"/>
      <c r="AB34" s="1126"/>
      <c r="AC34" s="1126"/>
      <c r="AD34" s="1126"/>
      <c r="AE34" s="1126"/>
      <c r="AF34" s="323" t="s">
        <v>17</v>
      </c>
      <c r="AG34" s="317"/>
    </row>
    <row r="35" spans="1:33" s="318" customFormat="1" ht="15.75" customHeight="1">
      <c r="A35" s="319"/>
      <c r="B35" s="320"/>
      <c r="C35" s="320"/>
      <c r="D35" s="320"/>
      <c r="E35" s="320"/>
      <c r="F35" s="320"/>
      <c r="G35" s="320"/>
      <c r="H35" s="320"/>
      <c r="I35" s="320"/>
      <c r="J35" s="320"/>
      <c r="K35" s="1113"/>
      <c r="L35" s="1113"/>
      <c r="M35" s="1113"/>
      <c r="N35" s="1113"/>
      <c r="O35" s="1113"/>
      <c r="P35" s="1113"/>
      <c r="Q35" s="1113"/>
      <c r="R35" s="1113"/>
      <c r="S35" s="1113"/>
      <c r="T35" s="1113"/>
      <c r="U35" s="1113"/>
      <c r="V35" s="1113"/>
      <c r="W35" s="1113"/>
      <c r="X35" s="1113"/>
      <c r="Y35" s="1113"/>
      <c r="Z35" s="1113"/>
      <c r="AA35" s="1113"/>
      <c r="AB35" s="1113"/>
      <c r="AC35" s="1113"/>
      <c r="AD35" s="1113"/>
      <c r="AE35" s="1113"/>
      <c r="AF35" s="1114"/>
      <c r="AG35" s="317"/>
    </row>
    <row r="36" spans="1:33" s="318" customFormat="1" ht="15.75" customHeight="1">
      <c r="A36" s="319" t="s">
        <v>2572</v>
      </c>
      <c r="B36" s="320"/>
      <c r="C36" s="320"/>
      <c r="D36" s="320"/>
      <c r="E36" s="320"/>
      <c r="F36" s="320"/>
      <c r="G36" s="320"/>
      <c r="H36" s="320"/>
      <c r="I36" s="320"/>
      <c r="J36" s="320"/>
      <c r="K36" s="1115"/>
      <c r="L36" s="1115"/>
      <c r="M36" s="1115"/>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2573</v>
      </c>
      <c r="B37" s="320"/>
      <c r="C37" s="320"/>
      <c r="D37" s="320"/>
      <c r="E37" s="320"/>
      <c r="F37" s="320"/>
      <c r="G37" s="320"/>
      <c r="H37" s="320"/>
      <c r="I37" s="320"/>
      <c r="J37" s="320"/>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7"/>
      <c r="AG37" s="317"/>
    </row>
    <row r="38" spans="1:33" s="318" customFormat="1" ht="15.75" customHeight="1">
      <c r="A38" s="319" t="s">
        <v>2574</v>
      </c>
      <c r="B38" s="320"/>
      <c r="C38" s="320"/>
      <c r="D38" s="320"/>
      <c r="E38" s="320"/>
      <c r="F38" s="320"/>
      <c r="G38" s="320"/>
      <c r="H38" s="320"/>
      <c r="I38" s="320"/>
      <c r="J38" s="320"/>
      <c r="K38" s="1118"/>
      <c r="L38" s="1118"/>
      <c r="M38" s="1118"/>
      <c r="N38" s="1118"/>
      <c r="O38" s="1118"/>
      <c r="P38" s="1118"/>
      <c r="Q38" s="1118"/>
      <c r="R38" s="1118"/>
      <c r="S38" s="1118"/>
      <c r="T38" s="1118"/>
      <c r="U38" s="1118"/>
      <c r="V38" s="1118"/>
      <c r="W38" s="1118"/>
      <c r="X38" s="1118"/>
      <c r="Y38" s="1118"/>
      <c r="Z38" s="1118"/>
      <c r="AA38" s="1118"/>
      <c r="AB38" s="1118"/>
      <c r="AC38" s="1118"/>
      <c r="AD38" s="1118"/>
      <c r="AE38" s="1118"/>
      <c r="AF38" s="1119"/>
      <c r="AG38" s="317"/>
    </row>
    <row r="39" spans="1:33" s="318" customFormat="1" ht="15.75" customHeight="1">
      <c r="A39" s="319" t="s">
        <v>2575</v>
      </c>
      <c r="B39" s="320"/>
      <c r="C39" s="320"/>
      <c r="D39" s="320"/>
      <c r="E39" s="320"/>
      <c r="F39" s="320"/>
      <c r="G39" s="320"/>
      <c r="H39" s="320"/>
      <c r="I39" s="320"/>
      <c r="J39" s="320"/>
      <c r="K39" s="1118"/>
      <c r="L39" s="1118"/>
      <c r="M39" s="1118"/>
      <c r="N39" s="1118"/>
      <c r="O39" s="1118"/>
      <c r="P39" s="1118"/>
      <c r="Q39" s="1118"/>
      <c r="R39" s="1118"/>
      <c r="S39" s="1118"/>
      <c r="T39" s="1118"/>
      <c r="U39" s="1118"/>
      <c r="V39" s="1118"/>
      <c r="W39" s="1118"/>
      <c r="X39" s="1118"/>
      <c r="Y39" s="1118"/>
      <c r="Z39" s="1118"/>
      <c r="AA39" s="1118"/>
      <c r="AB39" s="1118"/>
      <c r="AC39" s="1118"/>
      <c r="AD39" s="1118"/>
      <c r="AE39" s="1118"/>
      <c r="AF39" s="1119"/>
      <c r="AG39" s="317"/>
    </row>
    <row r="40" spans="1:33" s="318" customFormat="1" ht="15.75" customHeight="1" thickBot="1">
      <c r="A40" s="328" t="s">
        <v>2576</v>
      </c>
      <c r="B40" s="329"/>
      <c r="C40" s="329"/>
      <c r="D40" s="329"/>
      <c r="E40" s="329"/>
      <c r="F40" s="329"/>
      <c r="G40" s="329"/>
      <c r="H40" s="329"/>
      <c r="I40" s="329"/>
      <c r="J40" s="329"/>
      <c r="K40" s="1120"/>
      <c r="L40" s="1120"/>
      <c r="M40" s="1120"/>
      <c r="N40" s="1120"/>
      <c r="O40" s="1120"/>
      <c r="P40" s="1120"/>
      <c r="Q40" s="1120"/>
      <c r="R40" s="1120"/>
      <c r="S40" s="1120"/>
      <c r="T40" s="1120"/>
      <c r="U40" s="1120"/>
      <c r="V40" s="1120"/>
      <c r="W40" s="1120"/>
      <c r="X40" s="1120"/>
      <c r="Y40" s="1120"/>
      <c r="Z40" s="1120"/>
      <c r="AA40" s="1120"/>
      <c r="AB40" s="1120"/>
      <c r="AC40" s="1120"/>
      <c r="AD40" s="1120"/>
      <c r="AE40" s="1120"/>
      <c r="AF40" s="1121"/>
      <c r="AG40" s="317"/>
    </row>
    <row r="41" spans="1:33" s="318" customFormat="1" ht="15.75" customHeight="1">
      <c r="A41" s="314" t="s">
        <v>2580</v>
      </c>
      <c r="B41" s="332"/>
      <c r="C41" s="332"/>
      <c r="D41" s="332"/>
      <c r="E41" s="332"/>
      <c r="F41" s="332"/>
      <c r="G41" s="332"/>
      <c r="H41" s="332"/>
      <c r="I41" s="332"/>
      <c r="J41" s="332"/>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8"/>
      <c r="AG41" s="317"/>
    </row>
    <row r="42" spans="1:33" s="318" customFormat="1" ht="15.75" customHeight="1">
      <c r="A42" s="319" t="s">
        <v>2564</v>
      </c>
      <c r="B42" s="320"/>
      <c r="C42" s="320"/>
      <c r="D42" s="320"/>
      <c r="E42" s="320"/>
      <c r="F42" s="321"/>
      <c r="G42" s="321"/>
      <c r="H42" s="321"/>
      <c r="I42" s="321"/>
      <c r="J42" s="321"/>
      <c r="K42" s="321" t="s">
        <v>2565</v>
      </c>
      <c r="L42" s="1129"/>
      <c r="M42" s="1129"/>
      <c r="N42" s="1129"/>
      <c r="O42" s="1129"/>
      <c r="P42" s="1125" t="s">
        <v>2566</v>
      </c>
      <c r="Q42" s="1125"/>
      <c r="R42" s="1125"/>
      <c r="S42" s="1129"/>
      <c r="T42" s="1129"/>
      <c r="U42" s="1129"/>
      <c r="V42" s="1129"/>
      <c r="W42" s="1125" t="s">
        <v>2567</v>
      </c>
      <c r="X42" s="1125"/>
      <c r="Y42" s="1125"/>
      <c r="Z42" s="1126"/>
      <c r="AA42" s="1126"/>
      <c r="AB42" s="1126"/>
      <c r="AC42" s="1126"/>
      <c r="AD42" s="1126"/>
      <c r="AE42" s="1126"/>
      <c r="AF42" s="323" t="s">
        <v>17</v>
      </c>
      <c r="AG42" s="317"/>
    </row>
    <row r="43" spans="1:33" s="318" customFormat="1" ht="15.75" customHeight="1">
      <c r="A43" s="319" t="s">
        <v>2568</v>
      </c>
      <c r="B43" s="320"/>
      <c r="C43" s="320"/>
      <c r="D43" s="320"/>
      <c r="E43" s="320"/>
      <c r="F43" s="324"/>
      <c r="G43" s="324"/>
      <c r="H43" s="324"/>
      <c r="I43" s="324"/>
      <c r="J43" s="324"/>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3"/>
      <c r="AG43" s="317"/>
    </row>
    <row r="44" spans="1:33" s="318" customFormat="1" ht="15.75" customHeight="1">
      <c r="A44" s="319" t="s">
        <v>2569</v>
      </c>
      <c r="B44" s="320"/>
      <c r="C44" s="320"/>
      <c r="D44" s="320"/>
      <c r="E44" s="320"/>
      <c r="F44" s="320"/>
      <c r="G44" s="320"/>
      <c r="H44" s="320"/>
      <c r="I44" s="320"/>
      <c r="J44" s="320"/>
      <c r="K44" s="321" t="s">
        <v>2565</v>
      </c>
      <c r="L44" s="1124"/>
      <c r="M44" s="1124"/>
      <c r="N44" s="1124"/>
      <c r="O44" s="1125" t="s">
        <v>2570</v>
      </c>
      <c r="P44" s="1125"/>
      <c r="Q44" s="1125"/>
      <c r="R44" s="1125"/>
      <c r="S44" s="1125"/>
      <c r="T44" s="1124"/>
      <c r="U44" s="1124"/>
      <c r="V44" s="1124"/>
      <c r="W44" s="1125" t="s">
        <v>2571</v>
      </c>
      <c r="X44" s="1125"/>
      <c r="Y44" s="1125"/>
      <c r="Z44" s="1125"/>
      <c r="AA44" s="1126"/>
      <c r="AB44" s="1126"/>
      <c r="AC44" s="1126"/>
      <c r="AD44" s="1126"/>
      <c r="AE44" s="1126"/>
      <c r="AF44" s="323" t="s">
        <v>17</v>
      </c>
      <c r="AG44" s="317"/>
    </row>
    <row r="45" spans="1:33" s="318" customFormat="1" ht="15.75" customHeight="1">
      <c r="A45" s="319"/>
      <c r="B45" s="320"/>
      <c r="C45" s="320"/>
      <c r="D45" s="320"/>
      <c r="E45" s="320"/>
      <c r="F45" s="320"/>
      <c r="G45" s="320"/>
      <c r="H45" s="320"/>
      <c r="I45" s="320"/>
      <c r="J45" s="320"/>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4"/>
      <c r="AG45" s="317"/>
    </row>
    <row r="46" spans="1:33" s="318" customFormat="1" ht="15.75" customHeight="1">
      <c r="A46" s="319" t="s">
        <v>2572</v>
      </c>
      <c r="B46" s="320"/>
      <c r="C46" s="320"/>
      <c r="D46" s="320"/>
      <c r="E46" s="320"/>
      <c r="F46" s="320"/>
      <c r="G46" s="320"/>
      <c r="H46" s="320"/>
      <c r="I46" s="320"/>
      <c r="J46" s="320"/>
      <c r="K46" s="1115"/>
      <c r="L46" s="1115"/>
      <c r="M46" s="1115"/>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2573</v>
      </c>
      <c r="B47" s="320"/>
      <c r="C47" s="320"/>
      <c r="D47" s="320"/>
      <c r="E47" s="320"/>
      <c r="F47" s="320"/>
      <c r="G47" s="320"/>
      <c r="H47" s="320"/>
      <c r="I47" s="320"/>
      <c r="J47" s="320"/>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7"/>
      <c r="AG47" s="317"/>
    </row>
    <row r="48" spans="1:33" s="318" customFormat="1" ht="15.75" customHeight="1">
      <c r="A48" s="319" t="s">
        <v>2574</v>
      </c>
      <c r="B48" s="320"/>
      <c r="C48" s="320"/>
      <c r="D48" s="320"/>
      <c r="E48" s="320"/>
      <c r="F48" s="320"/>
      <c r="G48" s="320"/>
      <c r="H48" s="320"/>
      <c r="I48" s="320"/>
      <c r="J48" s="320"/>
      <c r="K48" s="1118"/>
      <c r="L48" s="1118"/>
      <c r="M48" s="1118"/>
      <c r="N48" s="1118"/>
      <c r="O48" s="1118"/>
      <c r="P48" s="1118"/>
      <c r="Q48" s="1118"/>
      <c r="R48" s="1118"/>
      <c r="S48" s="1118"/>
      <c r="T48" s="1118"/>
      <c r="U48" s="1118"/>
      <c r="V48" s="1118"/>
      <c r="W48" s="1118"/>
      <c r="X48" s="1118"/>
      <c r="Y48" s="1118"/>
      <c r="Z48" s="1118"/>
      <c r="AA48" s="1118"/>
      <c r="AB48" s="1118"/>
      <c r="AC48" s="1118"/>
      <c r="AD48" s="1118"/>
      <c r="AE48" s="1118"/>
      <c r="AF48" s="1119"/>
      <c r="AG48" s="317"/>
    </row>
    <row r="49" spans="1:33" s="318" customFormat="1" ht="15.75" customHeight="1">
      <c r="A49" s="319" t="s">
        <v>2575</v>
      </c>
      <c r="B49" s="320"/>
      <c r="C49" s="320"/>
      <c r="D49" s="320"/>
      <c r="E49" s="320"/>
      <c r="F49" s="320"/>
      <c r="G49" s="320"/>
      <c r="H49" s="320"/>
      <c r="I49" s="320"/>
      <c r="J49" s="320"/>
      <c r="K49" s="1118"/>
      <c r="L49" s="1118"/>
      <c r="M49" s="1118"/>
      <c r="N49" s="1118"/>
      <c r="O49" s="1118"/>
      <c r="P49" s="1118"/>
      <c r="Q49" s="1118"/>
      <c r="R49" s="1118"/>
      <c r="S49" s="1118"/>
      <c r="T49" s="1118"/>
      <c r="U49" s="1118"/>
      <c r="V49" s="1118"/>
      <c r="W49" s="1118"/>
      <c r="X49" s="1118"/>
      <c r="Y49" s="1118"/>
      <c r="Z49" s="1118"/>
      <c r="AA49" s="1118"/>
      <c r="AB49" s="1118"/>
      <c r="AC49" s="1118"/>
      <c r="AD49" s="1118"/>
      <c r="AE49" s="1118"/>
      <c r="AF49" s="1119"/>
      <c r="AG49" s="317"/>
    </row>
    <row r="50" spans="1:33" s="318" customFormat="1" ht="15.75" customHeight="1" thickBot="1">
      <c r="A50" s="328" t="s">
        <v>2576</v>
      </c>
      <c r="B50" s="329"/>
      <c r="C50" s="329"/>
      <c r="D50" s="329"/>
      <c r="E50" s="329"/>
      <c r="F50" s="329"/>
      <c r="G50" s="329"/>
      <c r="H50" s="329"/>
      <c r="I50" s="329"/>
      <c r="J50" s="329"/>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1"/>
      <c r="AG50" s="317"/>
    </row>
    <row r="51" spans="1:33" s="318" customFormat="1" ht="15.75" customHeight="1">
      <c r="A51" s="314" t="s">
        <v>2581</v>
      </c>
      <c r="B51" s="332"/>
      <c r="C51" s="332"/>
      <c r="D51" s="332"/>
      <c r="E51" s="332"/>
      <c r="F51" s="332"/>
      <c r="G51" s="332"/>
      <c r="H51" s="332"/>
      <c r="I51" s="332"/>
      <c r="J51" s="332"/>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8"/>
      <c r="AG51" s="317"/>
    </row>
    <row r="52" spans="1:33" s="318" customFormat="1" ht="15.75" customHeight="1">
      <c r="A52" s="319" t="s">
        <v>2564</v>
      </c>
      <c r="B52" s="320"/>
      <c r="C52" s="320"/>
      <c r="D52" s="320"/>
      <c r="E52" s="320"/>
      <c r="F52" s="321"/>
      <c r="G52" s="321"/>
      <c r="H52" s="321"/>
      <c r="I52" s="321"/>
      <c r="J52" s="321"/>
      <c r="K52" s="321" t="s">
        <v>2565</v>
      </c>
      <c r="L52" s="1124"/>
      <c r="M52" s="1124"/>
      <c r="N52" s="1124"/>
      <c r="O52" s="1124"/>
      <c r="P52" s="1125" t="s">
        <v>2566</v>
      </c>
      <c r="Q52" s="1125"/>
      <c r="R52" s="1125"/>
      <c r="S52" s="1124"/>
      <c r="T52" s="1124"/>
      <c r="U52" s="1124"/>
      <c r="V52" s="1124"/>
      <c r="W52" s="1125" t="s">
        <v>2567</v>
      </c>
      <c r="X52" s="1125"/>
      <c r="Y52" s="1125"/>
      <c r="Z52" s="1126"/>
      <c r="AA52" s="1126"/>
      <c r="AB52" s="1126"/>
      <c r="AC52" s="1126"/>
      <c r="AD52" s="1126"/>
      <c r="AE52" s="1126"/>
      <c r="AF52" s="323" t="s">
        <v>17</v>
      </c>
      <c r="AG52" s="317"/>
    </row>
    <row r="53" spans="1:33" s="318" customFormat="1" ht="15.75" customHeight="1">
      <c r="A53" s="319" t="s">
        <v>2568</v>
      </c>
      <c r="B53" s="320"/>
      <c r="C53" s="320"/>
      <c r="D53" s="320"/>
      <c r="E53" s="320"/>
      <c r="F53" s="324"/>
      <c r="G53" s="324"/>
      <c r="H53" s="324"/>
      <c r="I53" s="324"/>
      <c r="J53" s="324"/>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3"/>
      <c r="AG53" s="317"/>
    </row>
    <row r="54" spans="1:33" s="318" customFormat="1" ht="15.75" customHeight="1">
      <c r="A54" s="319" t="s">
        <v>2569</v>
      </c>
      <c r="B54" s="320"/>
      <c r="C54" s="320"/>
      <c r="D54" s="320"/>
      <c r="E54" s="320"/>
      <c r="F54" s="320"/>
      <c r="G54" s="320"/>
      <c r="H54" s="320"/>
      <c r="I54" s="320"/>
      <c r="J54" s="320"/>
      <c r="K54" s="321" t="s">
        <v>2565</v>
      </c>
      <c r="L54" s="1124"/>
      <c r="M54" s="1124"/>
      <c r="N54" s="1124"/>
      <c r="O54" s="1125" t="s">
        <v>2570</v>
      </c>
      <c r="P54" s="1125"/>
      <c r="Q54" s="1125"/>
      <c r="R54" s="1125"/>
      <c r="S54" s="1125"/>
      <c r="T54" s="1124"/>
      <c r="U54" s="1124"/>
      <c r="V54" s="1124"/>
      <c r="W54" s="1125" t="s">
        <v>2571</v>
      </c>
      <c r="X54" s="1125"/>
      <c r="Y54" s="1125"/>
      <c r="Z54" s="1125"/>
      <c r="AA54" s="1126"/>
      <c r="AB54" s="1126"/>
      <c r="AC54" s="1126"/>
      <c r="AD54" s="1126"/>
      <c r="AE54" s="1126"/>
      <c r="AF54" s="323" t="s">
        <v>17</v>
      </c>
      <c r="AG54" s="317"/>
    </row>
    <row r="55" spans="1:33" s="318" customFormat="1" ht="15.75" customHeight="1">
      <c r="A55" s="319"/>
      <c r="B55" s="320"/>
      <c r="C55" s="320"/>
      <c r="D55" s="320"/>
      <c r="E55" s="320"/>
      <c r="F55" s="320"/>
      <c r="G55" s="320"/>
      <c r="H55" s="320"/>
      <c r="I55" s="320"/>
      <c r="J55" s="320"/>
      <c r="K55" s="1113"/>
      <c r="L55" s="1113"/>
      <c r="M55" s="1113"/>
      <c r="N55" s="1113"/>
      <c r="O55" s="1113"/>
      <c r="P55" s="1113"/>
      <c r="Q55" s="1113"/>
      <c r="R55" s="1113"/>
      <c r="S55" s="1113"/>
      <c r="T55" s="1113"/>
      <c r="U55" s="1113"/>
      <c r="V55" s="1113"/>
      <c r="W55" s="1113"/>
      <c r="X55" s="1113"/>
      <c r="Y55" s="1113"/>
      <c r="Z55" s="1113"/>
      <c r="AA55" s="1113"/>
      <c r="AB55" s="1113"/>
      <c r="AC55" s="1113"/>
      <c r="AD55" s="1113"/>
      <c r="AE55" s="1113"/>
      <c r="AF55" s="1114"/>
      <c r="AG55" s="317"/>
    </row>
    <row r="56" spans="1:33" s="318" customFormat="1" ht="15.75" customHeight="1">
      <c r="A56" s="319" t="s">
        <v>2572</v>
      </c>
      <c r="B56" s="320"/>
      <c r="C56" s="320"/>
      <c r="D56" s="320"/>
      <c r="E56" s="320"/>
      <c r="F56" s="320"/>
      <c r="G56" s="320"/>
      <c r="H56" s="320"/>
      <c r="I56" s="320"/>
      <c r="J56" s="320"/>
      <c r="K56" s="1115"/>
      <c r="L56" s="1115"/>
      <c r="M56" s="1115"/>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2573</v>
      </c>
      <c r="B57" s="320"/>
      <c r="C57" s="320"/>
      <c r="D57" s="320"/>
      <c r="E57" s="320"/>
      <c r="F57" s="320"/>
      <c r="G57" s="320"/>
      <c r="H57" s="320"/>
      <c r="I57" s="320"/>
      <c r="J57" s="320"/>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7"/>
      <c r="AG57" s="317"/>
    </row>
    <row r="58" spans="1:33" s="318" customFormat="1" ht="15.75" customHeight="1">
      <c r="A58" s="319" t="s">
        <v>2574</v>
      </c>
      <c r="B58" s="320"/>
      <c r="C58" s="320"/>
      <c r="D58" s="320"/>
      <c r="E58" s="320"/>
      <c r="F58" s="320"/>
      <c r="G58" s="320"/>
      <c r="H58" s="320"/>
      <c r="I58" s="320"/>
      <c r="J58" s="320"/>
      <c r="K58" s="1118"/>
      <c r="L58" s="1118"/>
      <c r="M58" s="1118"/>
      <c r="N58" s="1118"/>
      <c r="O58" s="1118"/>
      <c r="P58" s="1118"/>
      <c r="Q58" s="1118"/>
      <c r="R58" s="1118"/>
      <c r="S58" s="1118"/>
      <c r="T58" s="1118"/>
      <c r="U58" s="1118"/>
      <c r="V58" s="1118"/>
      <c r="W58" s="1118"/>
      <c r="X58" s="1118"/>
      <c r="Y58" s="1118"/>
      <c r="Z58" s="1118"/>
      <c r="AA58" s="1118"/>
      <c r="AB58" s="1118"/>
      <c r="AC58" s="1118"/>
      <c r="AD58" s="1118"/>
      <c r="AE58" s="1118"/>
      <c r="AF58" s="1119"/>
      <c r="AG58" s="317"/>
    </row>
    <row r="59" spans="1:33" s="318" customFormat="1" ht="15.75" customHeight="1">
      <c r="A59" s="319" t="s">
        <v>2575</v>
      </c>
      <c r="B59" s="320"/>
      <c r="C59" s="320"/>
      <c r="D59" s="320"/>
      <c r="E59" s="320"/>
      <c r="F59" s="320"/>
      <c r="G59" s="320"/>
      <c r="H59" s="320"/>
      <c r="I59" s="320"/>
      <c r="J59" s="320"/>
      <c r="K59" s="1118"/>
      <c r="L59" s="1118"/>
      <c r="M59" s="1118"/>
      <c r="N59" s="1118"/>
      <c r="O59" s="1118"/>
      <c r="P59" s="1118"/>
      <c r="Q59" s="1118"/>
      <c r="R59" s="1118"/>
      <c r="S59" s="1118"/>
      <c r="T59" s="1118"/>
      <c r="U59" s="1118"/>
      <c r="V59" s="1118"/>
      <c r="W59" s="1118"/>
      <c r="X59" s="1118"/>
      <c r="Y59" s="1118"/>
      <c r="Z59" s="1118"/>
      <c r="AA59" s="1118"/>
      <c r="AB59" s="1118"/>
      <c r="AC59" s="1118"/>
      <c r="AD59" s="1118"/>
      <c r="AE59" s="1118"/>
      <c r="AF59" s="1119"/>
      <c r="AG59" s="317"/>
    </row>
    <row r="60" spans="1:33" s="318" customFormat="1" ht="15.75" customHeight="1" thickBot="1">
      <c r="A60" s="328" t="s">
        <v>2576</v>
      </c>
      <c r="B60" s="329"/>
      <c r="C60" s="329"/>
      <c r="D60" s="329"/>
      <c r="E60" s="329"/>
      <c r="F60" s="329"/>
      <c r="G60" s="329"/>
      <c r="H60" s="329"/>
      <c r="I60" s="329"/>
      <c r="J60" s="329"/>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1121"/>
      <c r="AG60" s="317"/>
    </row>
    <row r="61" spans="1:33" s="318" customFormat="1" ht="15.75" customHeight="1">
      <c r="A61" s="314" t="s">
        <v>2582</v>
      </c>
      <c r="B61" s="332"/>
      <c r="C61" s="332"/>
      <c r="D61" s="332"/>
      <c r="E61" s="332"/>
      <c r="F61" s="332"/>
      <c r="G61" s="332"/>
      <c r="H61" s="332"/>
      <c r="I61" s="332"/>
      <c r="J61" s="332"/>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8"/>
      <c r="AG61" s="317"/>
    </row>
    <row r="62" spans="1:33" s="318" customFormat="1" ht="15.75" customHeight="1">
      <c r="A62" s="319" t="s">
        <v>2564</v>
      </c>
      <c r="B62" s="320"/>
      <c r="C62" s="320"/>
      <c r="D62" s="320"/>
      <c r="E62" s="320"/>
      <c r="F62" s="321"/>
      <c r="G62" s="321"/>
      <c r="H62" s="321"/>
      <c r="I62" s="321"/>
      <c r="J62" s="321"/>
      <c r="K62" s="321" t="s">
        <v>2565</v>
      </c>
      <c r="L62" s="1124"/>
      <c r="M62" s="1124"/>
      <c r="N62" s="1124"/>
      <c r="O62" s="1124"/>
      <c r="P62" s="1125" t="s">
        <v>2566</v>
      </c>
      <c r="Q62" s="1125"/>
      <c r="R62" s="1125"/>
      <c r="S62" s="1124"/>
      <c r="T62" s="1124"/>
      <c r="U62" s="1124"/>
      <c r="V62" s="1124"/>
      <c r="W62" s="1125" t="s">
        <v>2567</v>
      </c>
      <c r="X62" s="1125"/>
      <c r="Y62" s="1125"/>
      <c r="Z62" s="1126"/>
      <c r="AA62" s="1126"/>
      <c r="AB62" s="1126"/>
      <c r="AC62" s="1126"/>
      <c r="AD62" s="1126"/>
      <c r="AE62" s="1126"/>
      <c r="AF62" s="323" t="s">
        <v>17</v>
      </c>
      <c r="AG62" s="317"/>
    </row>
    <row r="63" spans="1:33" s="318" customFormat="1" ht="15.75" customHeight="1">
      <c r="A63" s="319" t="s">
        <v>2568</v>
      </c>
      <c r="B63" s="320"/>
      <c r="C63" s="320"/>
      <c r="D63" s="320"/>
      <c r="E63" s="320"/>
      <c r="F63" s="324"/>
      <c r="G63" s="324"/>
      <c r="H63" s="324"/>
      <c r="I63" s="324"/>
      <c r="J63" s="324"/>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3"/>
      <c r="AG63" s="317"/>
    </row>
    <row r="64" spans="1:33" s="318" customFormat="1" ht="15.75" customHeight="1">
      <c r="A64" s="319" t="s">
        <v>2569</v>
      </c>
      <c r="B64" s="320"/>
      <c r="C64" s="320"/>
      <c r="D64" s="320"/>
      <c r="E64" s="320"/>
      <c r="F64" s="320"/>
      <c r="G64" s="320"/>
      <c r="H64" s="320"/>
      <c r="I64" s="320"/>
      <c r="J64" s="320"/>
      <c r="K64" s="321" t="s">
        <v>2565</v>
      </c>
      <c r="L64" s="1124"/>
      <c r="M64" s="1124"/>
      <c r="N64" s="1124"/>
      <c r="O64" s="1125" t="s">
        <v>2570</v>
      </c>
      <c r="P64" s="1125"/>
      <c r="Q64" s="1125"/>
      <c r="R64" s="1125"/>
      <c r="S64" s="1125"/>
      <c r="T64" s="1124"/>
      <c r="U64" s="1124"/>
      <c r="V64" s="1124"/>
      <c r="W64" s="1125" t="s">
        <v>2571</v>
      </c>
      <c r="X64" s="1125"/>
      <c r="Y64" s="1125"/>
      <c r="Z64" s="1125"/>
      <c r="AA64" s="1126"/>
      <c r="AB64" s="1126"/>
      <c r="AC64" s="1126"/>
      <c r="AD64" s="1126"/>
      <c r="AE64" s="1126"/>
      <c r="AF64" s="323" t="s">
        <v>17</v>
      </c>
      <c r="AG64" s="317"/>
    </row>
    <row r="65" spans="1:33" s="318" customFormat="1" ht="15.75" customHeight="1">
      <c r="A65" s="319"/>
      <c r="B65" s="320"/>
      <c r="C65" s="320"/>
      <c r="D65" s="320"/>
      <c r="E65" s="320"/>
      <c r="F65" s="320"/>
      <c r="G65" s="320"/>
      <c r="H65" s="320"/>
      <c r="I65" s="320"/>
      <c r="J65" s="320"/>
      <c r="K65" s="1113"/>
      <c r="L65" s="1113"/>
      <c r="M65" s="1113"/>
      <c r="N65" s="1113"/>
      <c r="O65" s="1113"/>
      <c r="P65" s="1113"/>
      <c r="Q65" s="1113"/>
      <c r="R65" s="1113"/>
      <c r="S65" s="1113"/>
      <c r="T65" s="1113"/>
      <c r="U65" s="1113"/>
      <c r="V65" s="1113"/>
      <c r="W65" s="1113"/>
      <c r="X65" s="1113"/>
      <c r="Y65" s="1113"/>
      <c r="Z65" s="1113"/>
      <c r="AA65" s="1113"/>
      <c r="AB65" s="1113"/>
      <c r="AC65" s="1113"/>
      <c r="AD65" s="1113"/>
      <c r="AE65" s="1113"/>
      <c r="AF65" s="1114"/>
      <c r="AG65" s="317"/>
    </row>
    <row r="66" spans="1:33" s="318" customFormat="1" ht="15.75" customHeight="1">
      <c r="A66" s="319" t="s">
        <v>2572</v>
      </c>
      <c r="B66" s="320"/>
      <c r="C66" s="320"/>
      <c r="D66" s="320"/>
      <c r="E66" s="320"/>
      <c r="F66" s="320"/>
      <c r="G66" s="320"/>
      <c r="H66" s="320"/>
      <c r="I66" s="320"/>
      <c r="J66" s="320"/>
      <c r="K66" s="1115"/>
      <c r="L66" s="1115"/>
      <c r="M66" s="1115"/>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2573</v>
      </c>
      <c r="B67" s="320"/>
      <c r="C67" s="320"/>
      <c r="D67" s="320"/>
      <c r="E67" s="320"/>
      <c r="F67" s="320"/>
      <c r="G67" s="320"/>
      <c r="H67" s="320"/>
      <c r="I67" s="320"/>
      <c r="J67" s="320"/>
      <c r="K67" s="1116"/>
      <c r="L67" s="1116"/>
      <c r="M67" s="1116"/>
      <c r="N67" s="1116"/>
      <c r="O67" s="1116"/>
      <c r="P67" s="1116"/>
      <c r="Q67" s="1116"/>
      <c r="R67" s="1116"/>
      <c r="S67" s="1116"/>
      <c r="T67" s="1116"/>
      <c r="U67" s="1116"/>
      <c r="V67" s="1116"/>
      <c r="W67" s="1116"/>
      <c r="X67" s="1116"/>
      <c r="Y67" s="1116"/>
      <c r="Z67" s="1116"/>
      <c r="AA67" s="1116"/>
      <c r="AB67" s="1116"/>
      <c r="AC67" s="1116"/>
      <c r="AD67" s="1116"/>
      <c r="AE67" s="1116"/>
      <c r="AF67" s="1117"/>
      <c r="AG67" s="317"/>
    </row>
    <row r="68" spans="1:33" s="318" customFormat="1" ht="15.75" customHeight="1">
      <c r="A68" s="319" t="s">
        <v>2574</v>
      </c>
      <c r="B68" s="320"/>
      <c r="C68" s="320"/>
      <c r="D68" s="320"/>
      <c r="E68" s="320"/>
      <c r="F68" s="320"/>
      <c r="G68" s="320"/>
      <c r="H68" s="320"/>
      <c r="I68" s="320"/>
      <c r="J68" s="320"/>
      <c r="K68" s="1118"/>
      <c r="L68" s="1118"/>
      <c r="M68" s="1118"/>
      <c r="N68" s="1118"/>
      <c r="O68" s="1118"/>
      <c r="P68" s="1118"/>
      <c r="Q68" s="1118"/>
      <c r="R68" s="1118"/>
      <c r="S68" s="1118"/>
      <c r="T68" s="1118"/>
      <c r="U68" s="1118"/>
      <c r="V68" s="1118"/>
      <c r="W68" s="1118"/>
      <c r="X68" s="1118"/>
      <c r="Y68" s="1118"/>
      <c r="Z68" s="1118"/>
      <c r="AA68" s="1118"/>
      <c r="AB68" s="1118"/>
      <c r="AC68" s="1118"/>
      <c r="AD68" s="1118"/>
      <c r="AE68" s="1118"/>
      <c r="AF68" s="1119"/>
      <c r="AG68" s="317"/>
    </row>
    <row r="69" spans="1:33" s="318" customFormat="1" ht="15.75" customHeight="1">
      <c r="A69" s="319" t="s">
        <v>2575</v>
      </c>
      <c r="B69" s="320"/>
      <c r="C69" s="320"/>
      <c r="D69" s="320"/>
      <c r="E69" s="320"/>
      <c r="F69" s="320"/>
      <c r="G69" s="320"/>
      <c r="H69" s="320"/>
      <c r="I69" s="320"/>
      <c r="J69" s="320"/>
      <c r="K69" s="1118"/>
      <c r="L69" s="1118"/>
      <c r="M69" s="1118"/>
      <c r="N69" s="1118"/>
      <c r="O69" s="1118"/>
      <c r="P69" s="1118"/>
      <c r="Q69" s="1118"/>
      <c r="R69" s="1118"/>
      <c r="S69" s="1118"/>
      <c r="T69" s="1118"/>
      <c r="U69" s="1118"/>
      <c r="V69" s="1118"/>
      <c r="W69" s="1118"/>
      <c r="X69" s="1118"/>
      <c r="Y69" s="1118"/>
      <c r="Z69" s="1118"/>
      <c r="AA69" s="1118"/>
      <c r="AB69" s="1118"/>
      <c r="AC69" s="1118"/>
      <c r="AD69" s="1118"/>
      <c r="AE69" s="1118"/>
      <c r="AF69" s="1119"/>
      <c r="AG69" s="317"/>
    </row>
    <row r="70" spans="1:33" s="318" customFormat="1" ht="15.75" customHeight="1" thickBot="1">
      <c r="A70" s="328" t="s">
        <v>2576</v>
      </c>
      <c r="B70" s="329"/>
      <c r="C70" s="329"/>
      <c r="D70" s="329"/>
      <c r="E70" s="329"/>
      <c r="F70" s="329"/>
      <c r="G70" s="329"/>
      <c r="H70" s="329"/>
      <c r="I70" s="329"/>
      <c r="J70" s="329"/>
      <c r="K70" s="1120"/>
      <c r="L70" s="1120"/>
      <c r="M70" s="1120"/>
      <c r="N70" s="1120"/>
      <c r="O70" s="1120"/>
      <c r="P70" s="1120"/>
      <c r="Q70" s="1120"/>
      <c r="R70" s="1120"/>
      <c r="S70" s="1120"/>
      <c r="T70" s="1120"/>
      <c r="U70" s="1120"/>
      <c r="V70" s="1120"/>
      <c r="W70" s="1120"/>
      <c r="X70" s="1120"/>
      <c r="Y70" s="1120"/>
      <c r="Z70" s="1120"/>
      <c r="AA70" s="1120"/>
      <c r="AB70" s="1120"/>
      <c r="AC70" s="1120"/>
      <c r="AD70" s="1120"/>
      <c r="AE70" s="1120"/>
      <c r="AF70" s="1121"/>
      <c r="AG70" s="317"/>
    </row>
    <row r="71" spans="1:33" s="318" customFormat="1" ht="15.75" customHeight="1">
      <c r="A71" s="314" t="s">
        <v>2583</v>
      </c>
      <c r="B71" s="332"/>
      <c r="C71" s="332"/>
      <c r="D71" s="332"/>
      <c r="E71" s="332"/>
      <c r="F71" s="332"/>
      <c r="G71" s="332"/>
      <c r="H71" s="332"/>
      <c r="I71" s="332"/>
      <c r="J71" s="332"/>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8"/>
      <c r="AG71" s="317"/>
    </row>
    <row r="72" spans="1:33" s="318" customFormat="1" ht="15.75" customHeight="1">
      <c r="A72" s="319" t="s">
        <v>2564</v>
      </c>
      <c r="B72" s="320"/>
      <c r="C72" s="320"/>
      <c r="D72" s="320"/>
      <c r="E72" s="320"/>
      <c r="F72" s="321"/>
      <c r="G72" s="321"/>
      <c r="H72" s="321"/>
      <c r="I72" s="321"/>
      <c r="J72" s="321"/>
      <c r="K72" s="321" t="s">
        <v>2565</v>
      </c>
      <c r="L72" s="1124"/>
      <c r="M72" s="1124"/>
      <c r="N72" s="1124"/>
      <c r="O72" s="1124"/>
      <c r="P72" s="1125" t="s">
        <v>2566</v>
      </c>
      <c r="Q72" s="1125"/>
      <c r="R72" s="1125"/>
      <c r="S72" s="1124"/>
      <c r="T72" s="1124"/>
      <c r="U72" s="1124"/>
      <c r="V72" s="1124"/>
      <c r="W72" s="1125" t="s">
        <v>2567</v>
      </c>
      <c r="X72" s="1125"/>
      <c r="Y72" s="1125"/>
      <c r="Z72" s="1126"/>
      <c r="AA72" s="1126"/>
      <c r="AB72" s="1126"/>
      <c r="AC72" s="1126"/>
      <c r="AD72" s="1126"/>
      <c r="AE72" s="1126"/>
      <c r="AF72" s="323" t="s">
        <v>17</v>
      </c>
      <c r="AG72" s="317"/>
    </row>
    <row r="73" spans="1:33" s="318" customFormat="1" ht="15.75" customHeight="1">
      <c r="A73" s="319" t="s">
        <v>2568</v>
      </c>
      <c r="B73" s="320"/>
      <c r="C73" s="320"/>
      <c r="D73" s="320"/>
      <c r="E73" s="320"/>
      <c r="F73" s="324"/>
      <c r="G73" s="324"/>
      <c r="H73" s="324"/>
      <c r="I73" s="324"/>
      <c r="J73" s="324"/>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3"/>
      <c r="AG73" s="317"/>
    </row>
    <row r="74" spans="1:33" s="318" customFormat="1" ht="15.75" customHeight="1">
      <c r="A74" s="319" t="s">
        <v>2569</v>
      </c>
      <c r="B74" s="320"/>
      <c r="C74" s="320"/>
      <c r="D74" s="320"/>
      <c r="E74" s="320"/>
      <c r="F74" s="320"/>
      <c r="G74" s="320"/>
      <c r="H74" s="320"/>
      <c r="I74" s="320"/>
      <c r="J74" s="320"/>
      <c r="K74" s="321" t="s">
        <v>2565</v>
      </c>
      <c r="L74" s="1124"/>
      <c r="M74" s="1124"/>
      <c r="N74" s="1124"/>
      <c r="O74" s="1125" t="s">
        <v>2570</v>
      </c>
      <c r="P74" s="1125"/>
      <c r="Q74" s="1125"/>
      <c r="R74" s="1125"/>
      <c r="S74" s="1125"/>
      <c r="T74" s="1124"/>
      <c r="U74" s="1124"/>
      <c r="V74" s="1124"/>
      <c r="W74" s="1125" t="s">
        <v>2571</v>
      </c>
      <c r="X74" s="1125"/>
      <c r="Y74" s="1125"/>
      <c r="Z74" s="1125"/>
      <c r="AA74" s="1126"/>
      <c r="AB74" s="1126"/>
      <c r="AC74" s="1126"/>
      <c r="AD74" s="1126"/>
      <c r="AE74" s="1126"/>
      <c r="AF74" s="323" t="s">
        <v>17</v>
      </c>
      <c r="AG74" s="317"/>
    </row>
    <row r="75" spans="1:33" s="318" customFormat="1" ht="15.75" customHeight="1">
      <c r="A75" s="319"/>
      <c r="B75" s="320"/>
      <c r="C75" s="320"/>
      <c r="D75" s="320"/>
      <c r="E75" s="320"/>
      <c r="F75" s="320"/>
      <c r="G75" s="320"/>
      <c r="H75" s="320"/>
      <c r="I75" s="320"/>
      <c r="J75" s="320"/>
      <c r="K75" s="1113"/>
      <c r="L75" s="1113"/>
      <c r="M75" s="1113"/>
      <c r="N75" s="1113"/>
      <c r="O75" s="1113"/>
      <c r="P75" s="1113"/>
      <c r="Q75" s="1113"/>
      <c r="R75" s="1113"/>
      <c r="S75" s="1113"/>
      <c r="T75" s="1113"/>
      <c r="U75" s="1113"/>
      <c r="V75" s="1113"/>
      <c r="W75" s="1113"/>
      <c r="X75" s="1113"/>
      <c r="Y75" s="1113"/>
      <c r="Z75" s="1113"/>
      <c r="AA75" s="1113"/>
      <c r="AB75" s="1113"/>
      <c r="AC75" s="1113"/>
      <c r="AD75" s="1113"/>
      <c r="AE75" s="1113"/>
      <c r="AF75" s="1114"/>
      <c r="AG75" s="317"/>
    </row>
    <row r="76" spans="1:33" s="318" customFormat="1" ht="15.75" customHeight="1">
      <c r="A76" s="319" t="s">
        <v>2572</v>
      </c>
      <c r="B76" s="320"/>
      <c r="C76" s="320"/>
      <c r="D76" s="320"/>
      <c r="E76" s="320"/>
      <c r="F76" s="320"/>
      <c r="G76" s="320"/>
      <c r="H76" s="320"/>
      <c r="I76" s="320"/>
      <c r="J76" s="320"/>
      <c r="K76" s="1115"/>
      <c r="L76" s="1115"/>
      <c r="M76" s="1115"/>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2573</v>
      </c>
      <c r="B77" s="320"/>
      <c r="C77" s="320"/>
      <c r="D77" s="320"/>
      <c r="E77" s="320"/>
      <c r="F77" s="320"/>
      <c r="G77" s="320"/>
      <c r="H77" s="320"/>
      <c r="I77" s="320"/>
      <c r="J77" s="320"/>
      <c r="K77" s="1116"/>
      <c r="L77" s="1116"/>
      <c r="M77" s="1116"/>
      <c r="N77" s="1116"/>
      <c r="O77" s="1116"/>
      <c r="P77" s="1116"/>
      <c r="Q77" s="1116"/>
      <c r="R77" s="1116"/>
      <c r="S77" s="1116"/>
      <c r="T77" s="1116"/>
      <c r="U77" s="1116"/>
      <c r="V77" s="1116"/>
      <c r="W77" s="1116"/>
      <c r="X77" s="1116"/>
      <c r="Y77" s="1116"/>
      <c r="Z77" s="1116"/>
      <c r="AA77" s="1116"/>
      <c r="AB77" s="1116"/>
      <c r="AC77" s="1116"/>
      <c r="AD77" s="1116"/>
      <c r="AE77" s="1116"/>
      <c r="AF77" s="1117"/>
      <c r="AG77" s="317"/>
    </row>
    <row r="78" spans="1:33" s="318" customFormat="1" ht="15.75" customHeight="1">
      <c r="A78" s="319" t="s">
        <v>2574</v>
      </c>
      <c r="B78" s="320"/>
      <c r="C78" s="320"/>
      <c r="D78" s="320"/>
      <c r="E78" s="320"/>
      <c r="F78" s="320"/>
      <c r="G78" s="320"/>
      <c r="H78" s="320"/>
      <c r="I78" s="320"/>
      <c r="J78" s="320"/>
      <c r="K78" s="1118"/>
      <c r="L78" s="1118"/>
      <c r="M78" s="1118"/>
      <c r="N78" s="1118"/>
      <c r="O78" s="1118"/>
      <c r="P78" s="1118"/>
      <c r="Q78" s="1118"/>
      <c r="R78" s="1118"/>
      <c r="S78" s="1118"/>
      <c r="T78" s="1118"/>
      <c r="U78" s="1118"/>
      <c r="V78" s="1118"/>
      <c r="W78" s="1118"/>
      <c r="X78" s="1118"/>
      <c r="Y78" s="1118"/>
      <c r="Z78" s="1118"/>
      <c r="AA78" s="1118"/>
      <c r="AB78" s="1118"/>
      <c r="AC78" s="1118"/>
      <c r="AD78" s="1118"/>
      <c r="AE78" s="1118"/>
      <c r="AF78" s="1119"/>
      <c r="AG78" s="317"/>
    </row>
    <row r="79" spans="1:33" s="318" customFormat="1" ht="15.75" customHeight="1">
      <c r="A79" s="319" t="s">
        <v>2575</v>
      </c>
      <c r="B79" s="320"/>
      <c r="C79" s="320"/>
      <c r="D79" s="320"/>
      <c r="E79" s="320"/>
      <c r="F79" s="320"/>
      <c r="G79" s="320"/>
      <c r="H79" s="320"/>
      <c r="I79" s="320"/>
      <c r="J79" s="320"/>
      <c r="K79" s="1118"/>
      <c r="L79" s="1118"/>
      <c r="M79" s="1118"/>
      <c r="N79" s="1118"/>
      <c r="O79" s="1118"/>
      <c r="P79" s="1118"/>
      <c r="Q79" s="1118"/>
      <c r="R79" s="1118"/>
      <c r="S79" s="1118"/>
      <c r="T79" s="1118"/>
      <c r="U79" s="1118"/>
      <c r="V79" s="1118"/>
      <c r="W79" s="1118"/>
      <c r="X79" s="1118"/>
      <c r="Y79" s="1118"/>
      <c r="Z79" s="1118"/>
      <c r="AA79" s="1118"/>
      <c r="AB79" s="1118"/>
      <c r="AC79" s="1118"/>
      <c r="AD79" s="1118"/>
      <c r="AE79" s="1118"/>
      <c r="AF79" s="1119"/>
      <c r="AG79" s="317"/>
    </row>
    <row r="80" spans="1:33" s="318" customFormat="1" ht="15.75" customHeight="1" thickBot="1">
      <c r="A80" s="328" t="s">
        <v>2576</v>
      </c>
      <c r="B80" s="329"/>
      <c r="C80" s="329"/>
      <c r="D80" s="329"/>
      <c r="E80" s="329"/>
      <c r="F80" s="329"/>
      <c r="G80" s="329"/>
      <c r="H80" s="329"/>
      <c r="I80" s="329"/>
      <c r="J80" s="329"/>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1"/>
      <c r="AG80" s="317"/>
    </row>
    <row r="81" spans="1:33" s="318" customFormat="1" ht="15.75" customHeight="1">
      <c r="A81" s="314" t="s">
        <v>2584</v>
      </c>
      <c r="B81" s="332"/>
      <c r="C81" s="332"/>
      <c r="D81" s="332"/>
      <c r="E81" s="332"/>
      <c r="F81" s="332"/>
      <c r="G81" s="332"/>
      <c r="H81" s="332"/>
      <c r="I81" s="332"/>
      <c r="J81" s="332"/>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8"/>
      <c r="AG81" s="317"/>
    </row>
    <row r="82" spans="1:33" s="318" customFormat="1" ht="15.75" customHeight="1">
      <c r="A82" s="319" t="s">
        <v>2564</v>
      </c>
      <c r="B82" s="320"/>
      <c r="C82" s="320"/>
      <c r="D82" s="320"/>
      <c r="E82" s="320"/>
      <c r="F82" s="321"/>
      <c r="G82" s="321"/>
      <c r="H82" s="321"/>
      <c r="I82" s="321"/>
      <c r="J82" s="321"/>
      <c r="K82" s="321" t="s">
        <v>2565</v>
      </c>
      <c r="L82" s="1124"/>
      <c r="M82" s="1124"/>
      <c r="N82" s="1124"/>
      <c r="O82" s="1124"/>
      <c r="P82" s="1125" t="s">
        <v>2566</v>
      </c>
      <c r="Q82" s="1125"/>
      <c r="R82" s="1125"/>
      <c r="S82" s="1124"/>
      <c r="T82" s="1124"/>
      <c r="U82" s="1124"/>
      <c r="V82" s="1124"/>
      <c r="W82" s="1125" t="s">
        <v>2567</v>
      </c>
      <c r="X82" s="1125"/>
      <c r="Y82" s="1125"/>
      <c r="Z82" s="1126"/>
      <c r="AA82" s="1126"/>
      <c r="AB82" s="1126"/>
      <c r="AC82" s="1126"/>
      <c r="AD82" s="1126"/>
      <c r="AE82" s="1126"/>
      <c r="AF82" s="323" t="s">
        <v>17</v>
      </c>
      <c r="AG82" s="317"/>
    </row>
    <row r="83" spans="1:33" s="318" customFormat="1" ht="15.75" customHeight="1">
      <c r="A83" s="319" t="s">
        <v>2568</v>
      </c>
      <c r="B83" s="320"/>
      <c r="C83" s="320"/>
      <c r="D83" s="320"/>
      <c r="E83" s="320"/>
      <c r="F83" s="324"/>
      <c r="G83" s="324"/>
      <c r="H83" s="324"/>
      <c r="I83" s="324"/>
      <c r="J83" s="324"/>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3"/>
      <c r="AG83" s="317"/>
    </row>
    <row r="84" spans="1:33" s="318" customFormat="1" ht="15.75" customHeight="1">
      <c r="A84" s="319" t="s">
        <v>2569</v>
      </c>
      <c r="B84" s="320"/>
      <c r="C84" s="320"/>
      <c r="D84" s="320"/>
      <c r="E84" s="320"/>
      <c r="F84" s="320"/>
      <c r="G84" s="320"/>
      <c r="H84" s="320"/>
      <c r="I84" s="320"/>
      <c r="J84" s="320"/>
      <c r="K84" s="321" t="s">
        <v>2565</v>
      </c>
      <c r="L84" s="1124"/>
      <c r="M84" s="1124"/>
      <c r="N84" s="1124"/>
      <c r="O84" s="1125" t="s">
        <v>2570</v>
      </c>
      <c r="P84" s="1125"/>
      <c r="Q84" s="1125"/>
      <c r="R84" s="1125"/>
      <c r="S84" s="1125"/>
      <c r="T84" s="1124"/>
      <c r="U84" s="1124"/>
      <c r="V84" s="1124"/>
      <c r="W84" s="1125" t="s">
        <v>2571</v>
      </c>
      <c r="X84" s="1125"/>
      <c r="Y84" s="1125"/>
      <c r="Z84" s="1125"/>
      <c r="AA84" s="1126"/>
      <c r="AB84" s="1126"/>
      <c r="AC84" s="1126"/>
      <c r="AD84" s="1126"/>
      <c r="AE84" s="1126"/>
      <c r="AF84" s="323" t="s">
        <v>17</v>
      </c>
      <c r="AG84" s="317"/>
    </row>
    <row r="85" spans="1:33" s="318" customFormat="1" ht="15.75" customHeight="1">
      <c r="A85" s="319"/>
      <c r="B85" s="320"/>
      <c r="C85" s="320"/>
      <c r="D85" s="320"/>
      <c r="E85" s="320"/>
      <c r="F85" s="320"/>
      <c r="G85" s="320"/>
      <c r="H85" s="320"/>
      <c r="I85" s="320"/>
      <c r="J85" s="320"/>
      <c r="K85" s="1113"/>
      <c r="L85" s="1113"/>
      <c r="M85" s="1113"/>
      <c r="N85" s="1113"/>
      <c r="O85" s="1113"/>
      <c r="P85" s="1113"/>
      <c r="Q85" s="1113"/>
      <c r="R85" s="1113"/>
      <c r="S85" s="1113"/>
      <c r="T85" s="1113"/>
      <c r="U85" s="1113"/>
      <c r="V85" s="1113"/>
      <c r="W85" s="1113"/>
      <c r="X85" s="1113"/>
      <c r="Y85" s="1113"/>
      <c r="Z85" s="1113"/>
      <c r="AA85" s="1113"/>
      <c r="AB85" s="1113"/>
      <c r="AC85" s="1113"/>
      <c r="AD85" s="1113"/>
      <c r="AE85" s="1113"/>
      <c r="AF85" s="1114"/>
      <c r="AG85" s="317"/>
    </row>
    <row r="86" spans="1:33" s="318" customFormat="1" ht="15.75" customHeight="1">
      <c r="A86" s="319" t="s">
        <v>2572</v>
      </c>
      <c r="B86" s="320"/>
      <c r="C86" s="320"/>
      <c r="D86" s="320"/>
      <c r="E86" s="320"/>
      <c r="F86" s="320"/>
      <c r="G86" s="320"/>
      <c r="H86" s="320"/>
      <c r="I86" s="320"/>
      <c r="J86" s="320"/>
      <c r="K86" s="1115"/>
      <c r="L86" s="1115"/>
      <c r="M86" s="1115"/>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2573</v>
      </c>
      <c r="B87" s="320"/>
      <c r="C87" s="320"/>
      <c r="D87" s="320"/>
      <c r="E87" s="320"/>
      <c r="F87" s="320"/>
      <c r="G87" s="320"/>
      <c r="H87" s="320"/>
      <c r="I87" s="320"/>
      <c r="J87" s="320"/>
      <c r="K87" s="1116"/>
      <c r="L87" s="1116"/>
      <c r="M87" s="1116"/>
      <c r="N87" s="1116"/>
      <c r="O87" s="1116"/>
      <c r="P87" s="1116"/>
      <c r="Q87" s="1116"/>
      <c r="R87" s="1116"/>
      <c r="S87" s="1116"/>
      <c r="T87" s="1116"/>
      <c r="U87" s="1116"/>
      <c r="V87" s="1116"/>
      <c r="W87" s="1116"/>
      <c r="X87" s="1116"/>
      <c r="Y87" s="1116"/>
      <c r="Z87" s="1116"/>
      <c r="AA87" s="1116"/>
      <c r="AB87" s="1116"/>
      <c r="AC87" s="1116"/>
      <c r="AD87" s="1116"/>
      <c r="AE87" s="1116"/>
      <c r="AF87" s="1117"/>
      <c r="AG87" s="317"/>
    </row>
    <row r="88" spans="1:33" s="318" customFormat="1" ht="15.75" customHeight="1">
      <c r="A88" s="319" t="s">
        <v>2574</v>
      </c>
      <c r="B88" s="320"/>
      <c r="C88" s="320"/>
      <c r="D88" s="320"/>
      <c r="E88" s="320"/>
      <c r="F88" s="320"/>
      <c r="G88" s="320"/>
      <c r="H88" s="320"/>
      <c r="I88" s="320"/>
      <c r="J88" s="320"/>
      <c r="K88" s="1118"/>
      <c r="L88" s="1118"/>
      <c r="M88" s="1118"/>
      <c r="N88" s="1118"/>
      <c r="O88" s="1118"/>
      <c r="P88" s="1118"/>
      <c r="Q88" s="1118"/>
      <c r="R88" s="1118"/>
      <c r="S88" s="1118"/>
      <c r="T88" s="1118"/>
      <c r="U88" s="1118"/>
      <c r="V88" s="1118"/>
      <c r="W88" s="1118"/>
      <c r="X88" s="1118"/>
      <c r="Y88" s="1118"/>
      <c r="Z88" s="1118"/>
      <c r="AA88" s="1118"/>
      <c r="AB88" s="1118"/>
      <c r="AC88" s="1118"/>
      <c r="AD88" s="1118"/>
      <c r="AE88" s="1118"/>
      <c r="AF88" s="1119"/>
      <c r="AG88" s="317"/>
    </row>
    <row r="89" spans="1:33" s="318" customFormat="1" ht="15.75" customHeight="1">
      <c r="A89" s="319" t="s">
        <v>2575</v>
      </c>
      <c r="B89" s="320"/>
      <c r="C89" s="320"/>
      <c r="D89" s="320"/>
      <c r="E89" s="320"/>
      <c r="F89" s="320"/>
      <c r="G89" s="320"/>
      <c r="H89" s="320"/>
      <c r="I89" s="320"/>
      <c r="J89" s="320"/>
      <c r="K89" s="1118"/>
      <c r="L89" s="1118"/>
      <c r="M89" s="1118"/>
      <c r="N89" s="1118"/>
      <c r="O89" s="1118"/>
      <c r="P89" s="1118"/>
      <c r="Q89" s="1118"/>
      <c r="R89" s="1118"/>
      <c r="S89" s="1118"/>
      <c r="T89" s="1118"/>
      <c r="U89" s="1118"/>
      <c r="V89" s="1118"/>
      <c r="W89" s="1118"/>
      <c r="X89" s="1118"/>
      <c r="Y89" s="1118"/>
      <c r="Z89" s="1118"/>
      <c r="AA89" s="1118"/>
      <c r="AB89" s="1118"/>
      <c r="AC89" s="1118"/>
      <c r="AD89" s="1118"/>
      <c r="AE89" s="1118"/>
      <c r="AF89" s="1119"/>
      <c r="AG89" s="317"/>
    </row>
    <row r="90" spans="1:33" s="318" customFormat="1" ht="15.75" customHeight="1" thickBot="1">
      <c r="A90" s="328" t="s">
        <v>2576</v>
      </c>
      <c r="B90" s="329"/>
      <c r="C90" s="329"/>
      <c r="D90" s="329"/>
      <c r="E90" s="329"/>
      <c r="F90" s="329"/>
      <c r="G90" s="329"/>
      <c r="H90" s="329"/>
      <c r="I90" s="329"/>
      <c r="J90" s="329"/>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1"/>
      <c r="AG90" s="317"/>
    </row>
    <row r="91" spans="1:33" s="318" customFormat="1" ht="15.75" customHeight="1">
      <c r="A91" s="314" t="s">
        <v>2585</v>
      </c>
      <c r="B91" s="332"/>
      <c r="C91" s="332"/>
      <c r="D91" s="332"/>
      <c r="E91" s="332"/>
      <c r="F91" s="332"/>
      <c r="G91" s="332"/>
      <c r="H91" s="332"/>
      <c r="I91" s="332"/>
      <c r="J91" s="332"/>
      <c r="K91" s="1127"/>
      <c r="L91" s="1127"/>
      <c r="M91" s="1127"/>
      <c r="N91" s="1127"/>
      <c r="O91" s="1127"/>
      <c r="P91" s="1127"/>
      <c r="Q91" s="1127"/>
      <c r="R91" s="1127"/>
      <c r="S91" s="1127"/>
      <c r="T91" s="1127"/>
      <c r="U91" s="1127"/>
      <c r="V91" s="1127"/>
      <c r="W91" s="1127"/>
      <c r="X91" s="1127"/>
      <c r="Y91" s="1127"/>
      <c r="Z91" s="1127"/>
      <c r="AA91" s="1127"/>
      <c r="AB91" s="1127"/>
      <c r="AC91" s="1127"/>
      <c r="AD91" s="1127"/>
      <c r="AE91" s="1127"/>
      <c r="AF91" s="1128"/>
      <c r="AG91" s="317"/>
    </row>
    <row r="92" spans="1:33" s="318" customFormat="1" ht="15.75" customHeight="1">
      <c r="A92" s="319" t="s">
        <v>2564</v>
      </c>
      <c r="B92" s="320"/>
      <c r="C92" s="320"/>
      <c r="D92" s="320"/>
      <c r="E92" s="320"/>
      <c r="F92" s="321"/>
      <c r="G92" s="321"/>
      <c r="H92" s="321"/>
      <c r="I92" s="321"/>
      <c r="J92" s="321"/>
      <c r="K92" s="321" t="s">
        <v>2565</v>
      </c>
      <c r="L92" s="1124"/>
      <c r="M92" s="1124"/>
      <c r="N92" s="1124"/>
      <c r="O92" s="1124"/>
      <c r="P92" s="1125" t="s">
        <v>2566</v>
      </c>
      <c r="Q92" s="1125"/>
      <c r="R92" s="1125"/>
      <c r="S92" s="1124"/>
      <c r="T92" s="1124"/>
      <c r="U92" s="1124"/>
      <c r="V92" s="1124"/>
      <c r="W92" s="1125" t="s">
        <v>2567</v>
      </c>
      <c r="X92" s="1125"/>
      <c r="Y92" s="1125"/>
      <c r="Z92" s="1126"/>
      <c r="AA92" s="1126"/>
      <c r="AB92" s="1126"/>
      <c r="AC92" s="1126"/>
      <c r="AD92" s="1126"/>
      <c r="AE92" s="1126"/>
      <c r="AF92" s="323" t="s">
        <v>17</v>
      </c>
      <c r="AG92" s="317"/>
    </row>
    <row r="93" spans="1:33" s="318" customFormat="1" ht="15.75" customHeight="1">
      <c r="A93" s="319" t="s">
        <v>2568</v>
      </c>
      <c r="B93" s="320"/>
      <c r="C93" s="320"/>
      <c r="D93" s="320"/>
      <c r="E93" s="320"/>
      <c r="F93" s="324"/>
      <c r="G93" s="324"/>
      <c r="H93" s="324"/>
      <c r="I93" s="324"/>
      <c r="J93" s="324"/>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3"/>
      <c r="AG93" s="317"/>
    </row>
    <row r="94" spans="1:33" s="318" customFormat="1" ht="15.75" customHeight="1">
      <c r="A94" s="319" t="s">
        <v>2569</v>
      </c>
      <c r="B94" s="320"/>
      <c r="C94" s="320"/>
      <c r="D94" s="320"/>
      <c r="E94" s="320"/>
      <c r="F94" s="320"/>
      <c r="G94" s="320"/>
      <c r="H94" s="320"/>
      <c r="I94" s="320"/>
      <c r="J94" s="320"/>
      <c r="K94" s="321" t="s">
        <v>2565</v>
      </c>
      <c r="L94" s="1124"/>
      <c r="M94" s="1124"/>
      <c r="N94" s="1124"/>
      <c r="O94" s="1125" t="s">
        <v>2570</v>
      </c>
      <c r="P94" s="1125"/>
      <c r="Q94" s="1125"/>
      <c r="R94" s="1125"/>
      <c r="S94" s="1125"/>
      <c r="T94" s="1124"/>
      <c r="U94" s="1124"/>
      <c r="V94" s="1124"/>
      <c r="W94" s="1125" t="s">
        <v>2571</v>
      </c>
      <c r="X94" s="1125"/>
      <c r="Y94" s="1125"/>
      <c r="Z94" s="1125"/>
      <c r="AA94" s="1126"/>
      <c r="AB94" s="1126"/>
      <c r="AC94" s="1126"/>
      <c r="AD94" s="1126"/>
      <c r="AE94" s="1126"/>
      <c r="AF94" s="323" t="s">
        <v>17</v>
      </c>
      <c r="AG94" s="317"/>
    </row>
    <row r="95" spans="1:33" s="318" customFormat="1" ht="15.75" customHeight="1">
      <c r="A95" s="319"/>
      <c r="B95" s="320"/>
      <c r="C95" s="320"/>
      <c r="D95" s="320"/>
      <c r="E95" s="320"/>
      <c r="F95" s="320"/>
      <c r="G95" s="320"/>
      <c r="H95" s="320"/>
      <c r="I95" s="320"/>
      <c r="J95" s="320"/>
      <c r="K95" s="1113"/>
      <c r="L95" s="1113"/>
      <c r="M95" s="1113"/>
      <c r="N95" s="1113"/>
      <c r="O95" s="1113"/>
      <c r="P95" s="1113"/>
      <c r="Q95" s="1113"/>
      <c r="R95" s="1113"/>
      <c r="S95" s="1113"/>
      <c r="T95" s="1113"/>
      <c r="U95" s="1113"/>
      <c r="V95" s="1113"/>
      <c r="W95" s="1113"/>
      <c r="X95" s="1113"/>
      <c r="Y95" s="1113"/>
      <c r="Z95" s="1113"/>
      <c r="AA95" s="1113"/>
      <c r="AB95" s="1113"/>
      <c r="AC95" s="1113"/>
      <c r="AD95" s="1113"/>
      <c r="AE95" s="1113"/>
      <c r="AF95" s="1114"/>
      <c r="AG95" s="317"/>
    </row>
    <row r="96" spans="1:33" s="318" customFormat="1" ht="15.75" customHeight="1">
      <c r="A96" s="319" t="s">
        <v>2572</v>
      </c>
      <c r="B96" s="320"/>
      <c r="C96" s="320"/>
      <c r="D96" s="320"/>
      <c r="E96" s="320"/>
      <c r="F96" s="320"/>
      <c r="G96" s="320"/>
      <c r="H96" s="320"/>
      <c r="I96" s="320"/>
      <c r="J96" s="320"/>
      <c r="K96" s="1115"/>
      <c r="L96" s="1115"/>
      <c r="M96" s="1115"/>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2573</v>
      </c>
      <c r="B97" s="320"/>
      <c r="C97" s="320"/>
      <c r="D97" s="320"/>
      <c r="E97" s="320"/>
      <c r="F97" s="320"/>
      <c r="G97" s="320"/>
      <c r="H97" s="320"/>
      <c r="I97" s="320"/>
      <c r="J97" s="320"/>
      <c r="K97" s="1116"/>
      <c r="L97" s="1116"/>
      <c r="M97" s="1116"/>
      <c r="N97" s="1116"/>
      <c r="O97" s="1116"/>
      <c r="P97" s="1116"/>
      <c r="Q97" s="1116"/>
      <c r="R97" s="1116"/>
      <c r="S97" s="1116"/>
      <c r="T97" s="1116"/>
      <c r="U97" s="1116"/>
      <c r="V97" s="1116"/>
      <c r="W97" s="1116"/>
      <c r="X97" s="1116"/>
      <c r="Y97" s="1116"/>
      <c r="Z97" s="1116"/>
      <c r="AA97" s="1116"/>
      <c r="AB97" s="1116"/>
      <c r="AC97" s="1116"/>
      <c r="AD97" s="1116"/>
      <c r="AE97" s="1116"/>
      <c r="AF97" s="1117"/>
      <c r="AG97" s="317"/>
    </row>
    <row r="98" spans="1:33" s="318" customFormat="1" ht="15.75" customHeight="1">
      <c r="A98" s="319" t="s">
        <v>2574</v>
      </c>
      <c r="B98" s="320"/>
      <c r="C98" s="320"/>
      <c r="D98" s="320"/>
      <c r="E98" s="320"/>
      <c r="F98" s="320"/>
      <c r="G98" s="320"/>
      <c r="H98" s="320"/>
      <c r="I98" s="320"/>
      <c r="J98" s="320"/>
      <c r="K98" s="1118"/>
      <c r="L98" s="1118"/>
      <c r="M98" s="1118"/>
      <c r="N98" s="1118"/>
      <c r="O98" s="1118"/>
      <c r="P98" s="1118"/>
      <c r="Q98" s="1118"/>
      <c r="R98" s="1118"/>
      <c r="S98" s="1118"/>
      <c r="T98" s="1118"/>
      <c r="U98" s="1118"/>
      <c r="V98" s="1118"/>
      <c r="W98" s="1118"/>
      <c r="X98" s="1118"/>
      <c r="Y98" s="1118"/>
      <c r="Z98" s="1118"/>
      <c r="AA98" s="1118"/>
      <c r="AB98" s="1118"/>
      <c r="AC98" s="1118"/>
      <c r="AD98" s="1118"/>
      <c r="AE98" s="1118"/>
      <c r="AF98" s="1119"/>
      <c r="AG98" s="317"/>
    </row>
    <row r="99" spans="1:33" s="318" customFormat="1" ht="15.75" customHeight="1">
      <c r="A99" s="319" t="s">
        <v>2575</v>
      </c>
      <c r="B99" s="320"/>
      <c r="C99" s="320"/>
      <c r="D99" s="320"/>
      <c r="E99" s="320"/>
      <c r="F99" s="320"/>
      <c r="G99" s="320"/>
      <c r="H99" s="320"/>
      <c r="I99" s="320"/>
      <c r="J99" s="320"/>
      <c r="K99" s="1118"/>
      <c r="L99" s="1118"/>
      <c r="M99" s="1118"/>
      <c r="N99" s="1118"/>
      <c r="O99" s="1118"/>
      <c r="P99" s="1118"/>
      <c r="Q99" s="1118"/>
      <c r="R99" s="1118"/>
      <c r="S99" s="1118"/>
      <c r="T99" s="1118"/>
      <c r="U99" s="1118"/>
      <c r="V99" s="1118"/>
      <c r="W99" s="1118"/>
      <c r="X99" s="1118"/>
      <c r="Y99" s="1118"/>
      <c r="Z99" s="1118"/>
      <c r="AA99" s="1118"/>
      <c r="AB99" s="1118"/>
      <c r="AC99" s="1118"/>
      <c r="AD99" s="1118"/>
      <c r="AE99" s="1118"/>
      <c r="AF99" s="1119"/>
      <c r="AG99" s="317"/>
    </row>
    <row r="100" spans="1:33" s="318" customFormat="1" ht="15.75" customHeight="1" thickBot="1">
      <c r="A100" s="328" t="s">
        <v>2576</v>
      </c>
      <c r="B100" s="329"/>
      <c r="C100" s="329"/>
      <c r="D100" s="329"/>
      <c r="E100" s="329"/>
      <c r="F100" s="329"/>
      <c r="G100" s="329"/>
      <c r="H100" s="329"/>
      <c r="I100" s="329"/>
      <c r="J100" s="329"/>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1"/>
      <c r="AG100" s="317"/>
    </row>
    <row r="126" spans="1:32">
      <c r="A126" s="333" t="s">
        <v>2586</v>
      </c>
    </row>
    <row r="127" spans="1:32" ht="13.5">
      <c r="A127" s="334" t="s">
        <v>2587</v>
      </c>
      <c r="AA127" s="333" t="s">
        <v>2588</v>
      </c>
    </row>
    <row r="128" spans="1:32" ht="13.5">
      <c r="A128" s="334" t="s">
        <v>2589</v>
      </c>
      <c r="AA128" s="333" t="s">
        <v>2590</v>
      </c>
      <c r="AF128" s="333" t="s">
        <v>2591</v>
      </c>
    </row>
    <row r="129" spans="1:32" ht="13.5">
      <c r="A129" s="334" t="s">
        <v>2592</v>
      </c>
      <c r="AA129" s="333" t="s">
        <v>2593</v>
      </c>
      <c r="AF129" s="333" t="s">
        <v>2594</v>
      </c>
    </row>
    <row r="130" spans="1:32" ht="13.5">
      <c r="A130" s="334" t="s">
        <v>2595</v>
      </c>
      <c r="AA130" s="333" t="s">
        <v>2596</v>
      </c>
      <c r="AF130" s="333" t="s">
        <v>2597</v>
      </c>
    </row>
    <row r="131" spans="1:32" ht="13.5">
      <c r="A131" s="334" t="s">
        <v>2598</v>
      </c>
      <c r="AA131" s="333" t="s">
        <v>2599</v>
      </c>
      <c r="AF131" s="333" t="s">
        <v>2600</v>
      </c>
    </row>
    <row r="132" spans="1:32" ht="13.5">
      <c r="A132" s="334" t="s">
        <v>2601</v>
      </c>
      <c r="AA132" s="333" t="s">
        <v>2602</v>
      </c>
      <c r="AF132" s="333" t="s">
        <v>2603</v>
      </c>
    </row>
    <row r="133" spans="1:32" ht="13.5">
      <c r="A133" s="334" t="s">
        <v>2604</v>
      </c>
      <c r="AA133" s="333" t="s">
        <v>2605</v>
      </c>
      <c r="AF133" s="333" t="s">
        <v>2606</v>
      </c>
    </row>
    <row r="134" spans="1:32" ht="13.5">
      <c r="A134" s="334" t="s">
        <v>2607</v>
      </c>
      <c r="AA134" s="333" t="s">
        <v>2608</v>
      </c>
      <c r="AF134" s="333" t="s">
        <v>2609</v>
      </c>
    </row>
    <row r="135" spans="1:32" ht="13.5">
      <c r="A135" s="334" t="s">
        <v>2610</v>
      </c>
      <c r="AA135" s="333" t="s">
        <v>2611</v>
      </c>
      <c r="AF135" s="333" t="s">
        <v>2612</v>
      </c>
    </row>
    <row r="136" spans="1:32" ht="13.5">
      <c r="A136" s="334" t="s">
        <v>2613</v>
      </c>
      <c r="AA136" s="333" t="s">
        <v>2614</v>
      </c>
      <c r="AF136" s="333" t="s">
        <v>2615</v>
      </c>
    </row>
    <row r="137" spans="1:32" ht="13.5">
      <c r="A137" s="334" t="s">
        <v>2616</v>
      </c>
      <c r="AA137" s="333" t="s">
        <v>2617</v>
      </c>
      <c r="AF137" s="333" t="s">
        <v>2618</v>
      </c>
    </row>
    <row r="138" spans="1:32" ht="13.5">
      <c r="A138" s="334" t="s">
        <v>2619</v>
      </c>
      <c r="AA138" s="333" t="s">
        <v>2620</v>
      </c>
      <c r="AF138" s="333" t="s">
        <v>2621</v>
      </c>
    </row>
    <row r="139" spans="1:32" ht="13.5">
      <c r="A139" s="334" t="s">
        <v>2622</v>
      </c>
      <c r="AA139" s="333" t="s">
        <v>2623</v>
      </c>
      <c r="AF139" s="333" t="s">
        <v>2624</v>
      </c>
    </row>
    <row r="140" spans="1:32" ht="13.5">
      <c r="A140" s="334" t="s">
        <v>2625</v>
      </c>
      <c r="AA140" s="333" t="s">
        <v>2626</v>
      </c>
      <c r="AF140" s="333" t="s">
        <v>2627</v>
      </c>
    </row>
    <row r="141" spans="1:32" ht="13.5">
      <c r="A141" s="334" t="s">
        <v>2628</v>
      </c>
      <c r="AA141" s="333" t="s">
        <v>2629</v>
      </c>
      <c r="AF141" s="333" t="s">
        <v>2630</v>
      </c>
    </row>
    <row r="142" spans="1:32" ht="13.5">
      <c r="A142" s="334" t="s">
        <v>2631</v>
      </c>
      <c r="AA142" s="333" t="s">
        <v>2632</v>
      </c>
      <c r="AF142" s="333" t="s">
        <v>2633</v>
      </c>
    </row>
    <row r="143" spans="1:32" ht="13.5">
      <c r="A143" s="334" t="s">
        <v>2634</v>
      </c>
      <c r="AA143" s="333" t="s">
        <v>2635</v>
      </c>
      <c r="AF143" s="333" t="s">
        <v>2636</v>
      </c>
    </row>
    <row r="144" spans="1:32" ht="13.5">
      <c r="A144" s="334" t="s">
        <v>2637</v>
      </c>
      <c r="AA144" s="333" t="s">
        <v>2638</v>
      </c>
      <c r="AF144" s="333" t="s">
        <v>2639</v>
      </c>
    </row>
    <row r="145" spans="27:32">
      <c r="AA145" s="333" t="s">
        <v>2640</v>
      </c>
      <c r="AF145" s="333" t="s">
        <v>2641</v>
      </c>
    </row>
    <row r="146" spans="27:32">
      <c r="AA146" s="333" t="s">
        <v>2642</v>
      </c>
      <c r="AF146" s="333" t="s">
        <v>2643</v>
      </c>
    </row>
    <row r="147" spans="27:32">
      <c r="AA147" s="333" t="s">
        <v>2644</v>
      </c>
      <c r="AF147" s="333" t="s">
        <v>2645</v>
      </c>
    </row>
    <row r="148" spans="27:32">
      <c r="AA148" s="333" t="s">
        <v>2646</v>
      </c>
      <c r="AF148" s="333" t="s">
        <v>2647</v>
      </c>
    </row>
    <row r="149" spans="27:32">
      <c r="AA149" s="333" t="s">
        <v>2648</v>
      </c>
      <c r="AF149" s="333" t="s">
        <v>2649</v>
      </c>
    </row>
    <row r="150" spans="27:32">
      <c r="AA150" s="333" t="s">
        <v>2650</v>
      </c>
      <c r="AF150" s="333" t="s">
        <v>2651</v>
      </c>
    </row>
    <row r="151" spans="27:32">
      <c r="AA151" s="333" t="s">
        <v>2652</v>
      </c>
      <c r="AF151" s="333" t="s">
        <v>2653</v>
      </c>
    </row>
    <row r="152" spans="27:32">
      <c r="AA152" s="333" t="s">
        <v>2654</v>
      </c>
      <c r="AF152" s="333" t="s">
        <v>2655</v>
      </c>
    </row>
    <row r="153" spans="27:32">
      <c r="AA153" s="333" t="s">
        <v>2656</v>
      </c>
      <c r="AF153" s="333" t="s">
        <v>2657</v>
      </c>
    </row>
    <row r="154" spans="27:32">
      <c r="AA154" s="333" t="s">
        <v>2658</v>
      </c>
      <c r="AF154" s="333" t="s">
        <v>2659</v>
      </c>
    </row>
    <row r="155" spans="27:32">
      <c r="AA155" s="333" t="s">
        <v>2660</v>
      </c>
      <c r="AF155" s="333" t="s">
        <v>2661</v>
      </c>
    </row>
    <row r="156" spans="27:32">
      <c r="AA156" s="333" t="s">
        <v>2662</v>
      </c>
      <c r="AF156" s="333" t="s">
        <v>2663</v>
      </c>
    </row>
    <row r="157" spans="27:32">
      <c r="AA157" s="333" t="s">
        <v>2664</v>
      </c>
      <c r="AF157" s="333" t="s">
        <v>2665</v>
      </c>
    </row>
    <row r="158" spans="27:32">
      <c r="AA158" s="333" t="s">
        <v>2666</v>
      </c>
      <c r="AF158" s="333" t="s">
        <v>2667</v>
      </c>
    </row>
    <row r="159" spans="27:32">
      <c r="AA159" s="333" t="s">
        <v>2668</v>
      </c>
      <c r="AF159" s="333" t="s">
        <v>2669</v>
      </c>
    </row>
    <row r="160" spans="27:32">
      <c r="AA160" s="333" t="s">
        <v>2670</v>
      </c>
      <c r="AF160" s="333" t="s">
        <v>2671</v>
      </c>
    </row>
    <row r="161" spans="27:32">
      <c r="AA161" s="333" t="s">
        <v>2672</v>
      </c>
      <c r="AF161" s="333" t="s">
        <v>2673</v>
      </c>
    </row>
    <row r="162" spans="27:32">
      <c r="AA162" s="333" t="s">
        <v>2674</v>
      </c>
      <c r="AF162" s="333" t="s">
        <v>2675</v>
      </c>
    </row>
    <row r="163" spans="27:32">
      <c r="AA163" s="333" t="s">
        <v>2676</v>
      </c>
      <c r="AF163" s="333" t="s">
        <v>2677</v>
      </c>
    </row>
    <row r="164" spans="27:32">
      <c r="AA164" s="333" t="s">
        <v>2678</v>
      </c>
      <c r="AF164" s="333" t="s">
        <v>2679</v>
      </c>
    </row>
    <row r="165" spans="27:32">
      <c r="AA165" s="333" t="s">
        <v>2680</v>
      </c>
      <c r="AF165" s="333" t="s">
        <v>2681</v>
      </c>
    </row>
    <row r="166" spans="27:32">
      <c r="AA166" s="333" t="s">
        <v>2682</v>
      </c>
      <c r="AF166" s="333" t="s">
        <v>2683</v>
      </c>
    </row>
    <row r="167" spans="27:32">
      <c r="AA167" s="333" t="s">
        <v>2684</v>
      </c>
      <c r="AF167" s="333" t="s">
        <v>2685</v>
      </c>
    </row>
    <row r="168" spans="27:32">
      <c r="AA168" s="333" t="s">
        <v>2686</v>
      </c>
      <c r="AF168" s="333" t="s">
        <v>2687</v>
      </c>
    </row>
    <row r="169" spans="27:32">
      <c r="AA169" s="333" t="s">
        <v>2688</v>
      </c>
      <c r="AF169" s="333" t="s">
        <v>2689</v>
      </c>
    </row>
    <row r="170" spans="27:32">
      <c r="AA170" s="333" t="s">
        <v>2690</v>
      </c>
      <c r="AF170" s="333" t="s">
        <v>2691</v>
      </c>
    </row>
    <row r="171" spans="27:32">
      <c r="AA171" s="333" t="s">
        <v>2692</v>
      </c>
      <c r="AF171" s="333" t="s">
        <v>2693</v>
      </c>
    </row>
    <row r="172" spans="27:32">
      <c r="AA172" s="333" t="s">
        <v>2694</v>
      </c>
      <c r="AF172" s="333" t="s">
        <v>2695</v>
      </c>
    </row>
    <row r="173" spans="27:32">
      <c r="AA173" s="333" t="s">
        <v>2696</v>
      </c>
      <c r="AF173" s="333" t="s">
        <v>2697</v>
      </c>
    </row>
    <row r="174" spans="27:32">
      <c r="AA174" s="333" t="s">
        <v>2698</v>
      </c>
      <c r="AF174" s="333" t="s">
        <v>2699</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65" t="s">
        <v>2815</v>
      </c>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065"/>
      <c r="AB2" s="2065"/>
      <c r="AC2" s="2065"/>
    </row>
    <row r="3" spans="1:33" ht="17.100000000000001" customHeight="1">
      <c r="A3" s="834" t="s">
        <v>3621</v>
      </c>
    </row>
    <row r="4" spans="1:33" ht="17.100000000000001" customHeight="1">
      <c r="A4" s="835" t="s">
        <v>3622</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E4" s="836"/>
    </row>
    <row r="5" spans="1:33" ht="17.100000000000001" customHeight="1">
      <c r="A5" s="834" t="s">
        <v>3623</v>
      </c>
      <c r="F5" s="2066">
        <f>第三面!F4</f>
        <v>0</v>
      </c>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row>
    <row r="6" spans="1:33" ht="17.100000000000001" customHeight="1">
      <c r="A6" s="837" t="s">
        <v>3624</v>
      </c>
      <c r="B6" s="837"/>
      <c r="C6" s="837"/>
      <c r="D6" s="837"/>
      <c r="E6" s="837"/>
      <c r="F6" s="2067" t="str">
        <f>IF(第三面!F5="","",第三面!F5)</f>
        <v/>
      </c>
      <c r="G6" s="2067"/>
      <c r="H6" s="2067"/>
      <c r="I6" s="2067"/>
      <c r="J6" s="2067"/>
      <c r="K6" s="2067"/>
      <c r="L6" s="2067"/>
      <c r="M6" s="2067"/>
      <c r="N6" s="2067"/>
      <c r="O6" s="2067"/>
      <c r="P6" s="2067"/>
      <c r="Q6" s="2067"/>
      <c r="R6" s="2067"/>
      <c r="S6" s="2067"/>
      <c r="T6" s="2067"/>
      <c r="U6" s="2067"/>
      <c r="V6" s="2067"/>
      <c r="W6" s="2067"/>
      <c r="X6" s="2067"/>
      <c r="Y6" s="2067"/>
      <c r="Z6" s="2067"/>
      <c r="AA6" s="2067"/>
      <c r="AB6" s="2067"/>
      <c r="AC6" s="2067"/>
    </row>
    <row r="7" spans="1:33" ht="17.100000000000001" customHeight="1">
      <c r="A7" s="834" t="s">
        <v>3625</v>
      </c>
    </row>
    <row r="8" spans="1:33" ht="17.100000000000001" customHeight="1">
      <c r="B8" s="834" t="s">
        <v>3626</v>
      </c>
      <c r="S8" s="810"/>
      <c r="T8" s="810"/>
      <c r="U8" s="810" t="s">
        <v>16</v>
      </c>
      <c r="V8" s="2037" t="str">
        <f>IF(第四面!F55="","",第四面!F55)</f>
        <v/>
      </c>
      <c r="W8" s="2037"/>
      <c r="X8" s="2037"/>
      <c r="Y8" s="2037"/>
      <c r="Z8" s="2037"/>
      <c r="AA8" s="2037"/>
      <c r="AB8" s="2037"/>
      <c r="AC8" s="834" t="s">
        <v>17</v>
      </c>
    </row>
    <row r="9" spans="1:33" ht="17.100000000000001" customHeight="1">
      <c r="B9" s="834" t="s">
        <v>3627</v>
      </c>
      <c r="H9" s="838" t="str">
        <f>第三面!C30</f>
        <v>□</v>
      </c>
      <c r="I9" s="834" t="s">
        <v>2855</v>
      </c>
      <c r="K9" s="838" t="str">
        <f>第三面!F30</f>
        <v>□</v>
      </c>
      <c r="L9" s="834" t="s">
        <v>3307</v>
      </c>
      <c r="N9" s="838" t="str">
        <f>第三面!I30</f>
        <v>□</v>
      </c>
      <c r="O9" s="834" t="s">
        <v>3308</v>
      </c>
      <c r="Q9" s="838" t="str">
        <f>第三面!L30</f>
        <v>□</v>
      </c>
      <c r="R9" s="834" t="s">
        <v>3628</v>
      </c>
    </row>
    <row r="10" spans="1:33" ht="17.100000000000001" customHeight="1">
      <c r="H10" s="838" t="str">
        <f>第三面!S30</f>
        <v>□</v>
      </c>
      <c r="I10" s="834" t="s">
        <v>3629</v>
      </c>
      <c r="M10" s="838" t="str">
        <f>第三面!X30</f>
        <v>□</v>
      </c>
      <c r="N10" s="834" t="s">
        <v>3630</v>
      </c>
      <c r="S10" s="800" t="s">
        <v>2820</v>
      </c>
      <c r="T10" s="834" t="s">
        <v>3631</v>
      </c>
    </row>
    <row r="11" spans="1:33" ht="17.100000000000001" customHeight="1">
      <c r="A11" s="837"/>
      <c r="B11" s="837" t="s">
        <v>3632</v>
      </c>
      <c r="C11" s="837"/>
      <c r="D11" s="837"/>
      <c r="E11" s="837"/>
      <c r="F11" s="837"/>
      <c r="G11" s="837"/>
      <c r="H11" s="839"/>
      <c r="I11" s="837"/>
      <c r="J11" s="837"/>
      <c r="K11" s="837"/>
      <c r="L11" s="837"/>
      <c r="M11" s="839"/>
      <c r="N11" s="837"/>
      <c r="O11" s="837"/>
      <c r="P11" s="837"/>
      <c r="Q11" s="837"/>
      <c r="R11" s="837"/>
      <c r="S11" s="840"/>
      <c r="T11" s="837"/>
      <c r="U11" s="837" t="s">
        <v>16</v>
      </c>
      <c r="V11" s="2068"/>
      <c r="W11" s="2068"/>
      <c r="X11" s="2068"/>
      <c r="Y11" s="2068"/>
      <c r="Z11" s="2068"/>
      <c r="AA11" s="2068"/>
      <c r="AB11" s="2068"/>
      <c r="AC11" s="837" t="s">
        <v>17</v>
      </c>
    </row>
    <row r="12" spans="1:33" ht="17.100000000000001" customHeight="1">
      <c r="A12" s="834" t="s">
        <v>3633</v>
      </c>
      <c r="J12" s="2054"/>
      <c r="K12" s="2054"/>
      <c r="L12" s="2054"/>
      <c r="M12" s="2054"/>
      <c r="N12" s="2054"/>
      <c r="O12" s="2054"/>
      <c r="P12" s="2054"/>
      <c r="Q12" s="2054"/>
      <c r="R12" s="2054"/>
      <c r="S12" s="2054"/>
      <c r="T12" s="2054"/>
      <c r="U12" s="2054"/>
      <c r="V12" s="2054"/>
      <c r="W12" s="2054"/>
      <c r="X12" s="2054"/>
      <c r="Y12" s="2054"/>
      <c r="Z12" s="2054"/>
      <c r="AA12" s="2054"/>
      <c r="AB12" s="2054"/>
      <c r="AC12" s="2054"/>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3634</v>
      </c>
      <c r="I14" s="822" t="str">
        <f>IF(AF14&lt;43586,"平成","令和")</f>
        <v>平成</v>
      </c>
      <c r="J14" s="822"/>
      <c r="K14" s="841" t="str">
        <f>IF(AF14="","",IF(AF14&lt;43586,(YEAR(AF14)-1988),IF(AF14&lt;43831,TEXT(AF14,"元"),(YEAR(AF14)-2018))))</f>
        <v/>
      </c>
      <c r="L14" s="842" t="s">
        <v>5</v>
      </c>
      <c r="M14" s="841" t="str">
        <f>IF(AF14="","",MONTH(AF14))</f>
        <v/>
      </c>
      <c r="N14" s="842" t="s">
        <v>2710</v>
      </c>
      <c r="O14" s="841" t="str">
        <f>IF(AF14="","",DAY(AF14))</f>
        <v/>
      </c>
      <c r="P14" s="822" t="s">
        <v>2711</v>
      </c>
      <c r="AD14" s="836"/>
      <c r="AE14" s="777" t="s">
        <v>2519</v>
      </c>
      <c r="AF14" s="2055"/>
      <c r="AG14" s="2056"/>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3635</v>
      </c>
      <c r="I16" s="834" t="s">
        <v>3636</v>
      </c>
      <c r="T16" s="2064"/>
      <c r="U16" s="2064"/>
      <c r="V16" s="2064"/>
      <c r="W16" s="2064"/>
      <c r="X16" s="2064"/>
      <c r="Y16" s="2064"/>
      <c r="Z16" s="2064"/>
      <c r="AA16" s="2064"/>
      <c r="AB16" s="2064"/>
      <c r="AC16" s="2064"/>
    </row>
    <row r="17" spans="1:34" ht="17.100000000000001" customHeight="1" thickBot="1"/>
    <row r="18" spans="1:34" s="777" customFormat="1" ht="17.100000000000001" customHeight="1" thickBot="1">
      <c r="A18" s="822" t="s">
        <v>3637</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2710</v>
      </c>
      <c r="O18" s="841" t="str">
        <f>IF(AF18="","",DAY(AF18))</f>
        <v/>
      </c>
      <c r="P18" s="822" t="s">
        <v>2711</v>
      </c>
      <c r="Q18" s="842"/>
      <c r="R18" s="822"/>
      <c r="S18" s="822"/>
      <c r="T18" s="822"/>
      <c r="U18" s="822"/>
      <c r="V18" s="822"/>
      <c r="W18" s="822"/>
      <c r="X18" s="822"/>
      <c r="Y18" s="822"/>
      <c r="Z18" s="822"/>
      <c r="AA18" s="822"/>
      <c r="AB18" s="822"/>
      <c r="AC18" s="822"/>
      <c r="AE18" s="777" t="s">
        <v>2519</v>
      </c>
      <c r="AF18" s="2055"/>
      <c r="AG18" s="2056"/>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3638</v>
      </c>
      <c r="B20" s="822"/>
      <c r="C20" s="822"/>
      <c r="D20" s="822"/>
      <c r="E20" s="822"/>
      <c r="F20" s="822"/>
      <c r="G20" s="822"/>
      <c r="H20" s="822"/>
      <c r="I20" s="822" t="s">
        <v>2709</v>
      </c>
      <c r="J20" s="822"/>
      <c r="K20" s="841" t="str">
        <f>IF(AF20="","",IF(AF20&lt;43831,TEXT(AF20,"元"),(YEAR(AF20)-2018)))</f>
        <v/>
      </c>
      <c r="L20" s="842" t="s">
        <v>5</v>
      </c>
      <c r="M20" s="841" t="str">
        <f>IF(AF20="","",MONTH(AF20))</f>
        <v/>
      </c>
      <c r="N20" s="842" t="s">
        <v>2710</v>
      </c>
      <c r="O20" s="841" t="str">
        <f>IF(AF20="","",DAY(AF20))</f>
        <v/>
      </c>
      <c r="P20" s="822" t="s">
        <v>2711</v>
      </c>
      <c r="Q20" s="842"/>
      <c r="R20" s="822"/>
      <c r="S20" s="822"/>
      <c r="T20" s="822"/>
      <c r="U20" s="822"/>
      <c r="V20" s="822"/>
      <c r="W20" s="822"/>
      <c r="X20" s="822"/>
      <c r="Y20" s="822"/>
      <c r="Z20" s="822"/>
      <c r="AA20" s="822"/>
      <c r="AB20" s="822"/>
      <c r="AC20" s="822"/>
      <c r="AE20" s="777" t="s">
        <v>2519</v>
      </c>
      <c r="AF20" s="2055"/>
      <c r="AG20" s="2056"/>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3639</v>
      </c>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row>
    <row r="23" spans="1:34" s="777" customFormat="1" ht="17.100000000000001" customHeight="1" thickBot="1">
      <c r="A23" s="780" t="s">
        <v>3640</v>
      </c>
      <c r="B23" s="780"/>
      <c r="C23" s="780"/>
      <c r="D23" s="780"/>
      <c r="E23" s="780"/>
      <c r="F23" s="780"/>
      <c r="G23" s="780"/>
      <c r="H23" s="780"/>
      <c r="I23" s="2057"/>
      <c r="J23" s="2057"/>
      <c r="K23" s="2057"/>
      <c r="L23" s="2057"/>
      <c r="M23" s="2057"/>
      <c r="N23" s="2057"/>
      <c r="O23" s="2057"/>
      <c r="P23" s="2057"/>
      <c r="Q23" s="2057"/>
      <c r="R23" s="2057"/>
      <c r="S23" s="2057"/>
      <c r="T23" s="2057"/>
      <c r="U23" s="2057"/>
      <c r="V23" s="2057"/>
      <c r="W23" s="2057"/>
      <c r="X23" s="2057"/>
      <c r="Y23" s="2057"/>
      <c r="Z23" s="2057"/>
      <c r="AA23" s="2057"/>
      <c r="AB23" s="2057"/>
      <c r="AC23" s="2057"/>
    </row>
    <row r="24" spans="1:34" s="777" customFormat="1" ht="17.100000000000001" customHeight="1" thickBot="1">
      <c r="A24" s="780" t="s">
        <v>3641</v>
      </c>
      <c r="B24" s="780"/>
      <c r="C24" s="780"/>
      <c r="D24" s="780"/>
      <c r="E24" s="780"/>
      <c r="F24" s="780"/>
      <c r="G24" s="780"/>
      <c r="H24" s="780"/>
      <c r="I24" s="780"/>
      <c r="J24" s="780"/>
      <c r="K24" s="810"/>
      <c r="L24" s="810"/>
      <c r="M24" s="780" t="s">
        <v>2709</v>
      </c>
      <c r="N24" s="780"/>
      <c r="O24" s="846" t="str">
        <f>IF(AF24="","",IF(AF24&lt;43831,TEXT(AF24,"元"),(YEAR(AF24)-2018)))</f>
        <v/>
      </c>
      <c r="P24" s="782" t="s">
        <v>5</v>
      </c>
      <c r="Q24" s="846" t="str">
        <f>IF(AF24="","",MONTH(AF24))</f>
        <v/>
      </c>
      <c r="R24" s="782" t="s">
        <v>2710</v>
      </c>
      <c r="S24" s="846" t="str">
        <f>IF(AF24="","",DAY(AF24))</f>
        <v/>
      </c>
      <c r="T24" s="780" t="s">
        <v>2711</v>
      </c>
      <c r="U24" s="780"/>
      <c r="V24" s="780"/>
      <c r="W24" s="780"/>
      <c r="X24" s="780"/>
      <c r="Y24" s="780"/>
      <c r="Z24" s="780"/>
      <c r="AA24" s="780"/>
      <c r="AB24" s="780"/>
      <c r="AC24" s="780"/>
      <c r="AE24" s="777" t="s">
        <v>2519</v>
      </c>
      <c r="AF24" s="2055"/>
      <c r="AG24" s="2056"/>
      <c r="AH24" s="801"/>
    </row>
    <row r="25" spans="1:34" s="777" customFormat="1" ht="17.100000000000001" customHeight="1">
      <c r="A25" s="780" t="s">
        <v>3642</v>
      </c>
      <c r="B25" s="780"/>
      <c r="C25" s="780"/>
      <c r="D25" s="780"/>
      <c r="E25" s="780"/>
      <c r="F25" s="780"/>
      <c r="G25" s="780"/>
      <c r="H25" s="780"/>
      <c r="I25" s="2059"/>
      <c r="J25" s="2059"/>
      <c r="K25" s="2059"/>
      <c r="L25" s="2059"/>
      <c r="M25" s="780" t="s">
        <v>47</v>
      </c>
      <c r="N25" s="780"/>
      <c r="O25" s="780"/>
      <c r="P25" s="780"/>
      <c r="Q25" s="780"/>
      <c r="R25" s="780"/>
      <c r="S25" s="780"/>
      <c r="T25" s="780"/>
      <c r="U25" s="780"/>
      <c r="V25" s="780"/>
      <c r="W25" s="780"/>
      <c r="X25" s="780"/>
      <c r="Y25" s="780"/>
      <c r="Z25" s="780"/>
      <c r="AA25" s="780"/>
      <c r="AB25" s="780"/>
      <c r="AC25" s="780"/>
    </row>
    <row r="26" spans="1:34" s="777" customFormat="1" ht="17.100000000000001" customHeight="1">
      <c r="A26" s="823"/>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row>
    <row r="27" spans="1:34" s="777" customFormat="1" ht="17.100000000000001" customHeight="1">
      <c r="A27" s="780" t="s">
        <v>3643</v>
      </c>
      <c r="B27" s="780"/>
      <c r="C27" s="780"/>
      <c r="D27" s="780"/>
      <c r="E27" s="780"/>
      <c r="F27" s="780"/>
      <c r="G27" s="780"/>
      <c r="H27" s="780"/>
      <c r="I27" s="780" t="s">
        <v>2803</v>
      </c>
      <c r="J27" s="780" t="s">
        <v>16</v>
      </c>
      <c r="K27" s="847"/>
      <c r="L27" s="780" t="s">
        <v>3644</v>
      </c>
      <c r="M27" s="780"/>
      <c r="N27" s="780"/>
      <c r="O27" s="780"/>
      <c r="P27" s="780"/>
      <c r="Q27" s="780"/>
      <c r="R27" s="780"/>
      <c r="S27" s="780" t="s">
        <v>3645</v>
      </c>
      <c r="T27" s="780"/>
      <c r="U27" s="847"/>
      <c r="V27" s="780" t="s">
        <v>3644</v>
      </c>
      <c r="W27" s="780"/>
      <c r="X27" s="780"/>
      <c r="Y27" s="780"/>
      <c r="Z27" s="780"/>
      <c r="AA27" s="780"/>
      <c r="AB27" s="780"/>
      <c r="AC27" s="780"/>
    </row>
    <row r="28" spans="1:34" s="777" customFormat="1" ht="17.100000000000001" customHeight="1">
      <c r="A28" s="780" t="s">
        <v>3640</v>
      </c>
      <c r="B28" s="780"/>
      <c r="C28" s="780"/>
      <c r="D28" s="780"/>
      <c r="E28" s="780"/>
      <c r="F28" s="780"/>
      <c r="G28" s="780"/>
      <c r="H28" s="780"/>
      <c r="I28" s="2062" t="s">
        <v>2803</v>
      </c>
      <c r="J28" s="2060"/>
      <c r="K28" s="2060"/>
      <c r="L28" s="2060"/>
      <c r="M28" s="2060"/>
      <c r="N28" s="2060"/>
      <c r="O28" s="2060"/>
      <c r="P28" s="2060"/>
      <c r="Q28" s="2060"/>
      <c r="R28" s="2061" t="s">
        <v>2804</v>
      </c>
      <c r="S28" s="2061" t="s">
        <v>2803</v>
      </c>
      <c r="T28" s="2060"/>
      <c r="U28" s="2060"/>
      <c r="V28" s="2060"/>
      <c r="W28" s="2060"/>
      <c r="X28" s="2060"/>
      <c r="Y28" s="2060"/>
      <c r="Z28" s="2060"/>
      <c r="AA28" s="2060"/>
      <c r="AB28" s="2061" t="s">
        <v>2804</v>
      </c>
      <c r="AC28" s="780"/>
    </row>
    <row r="29" spans="1:34" s="777" customFormat="1" ht="17.100000000000001" customHeight="1">
      <c r="A29" s="780"/>
      <c r="B29" s="780"/>
      <c r="C29" s="780"/>
      <c r="D29" s="780"/>
      <c r="E29" s="780"/>
      <c r="F29" s="780"/>
      <c r="G29" s="780"/>
      <c r="H29" s="780"/>
      <c r="I29" s="2062"/>
      <c r="J29" s="2060"/>
      <c r="K29" s="2060"/>
      <c r="L29" s="2060"/>
      <c r="M29" s="2060"/>
      <c r="N29" s="2060"/>
      <c r="O29" s="2060"/>
      <c r="P29" s="2060"/>
      <c r="Q29" s="2060"/>
      <c r="R29" s="2061"/>
      <c r="S29" s="2061"/>
      <c r="T29" s="2060"/>
      <c r="U29" s="2060"/>
      <c r="V29" s="2060"/>
      <c r="W29" s="2060"/>
      <c r="X29" s="2060"/>
      <c r="Y29" s="2060"/>
      <c r="Z29" s="2060"/>
      <c r="AA29" s="2060"/>
      <c r="AB29" s="2061"/>
      <c r="AC29" s="780"/>
    </row>
    <row r="30" spans="1:34" s="777" customFormat="1" ht="17.100000000000001" customHeight="1">
      <c r="A30" s="780" t="s">
        <v>3646</v>
      </c>
      <c r="B30" s="780"/>
      <c r="C30" s="780"/>
      <c r="D30" s="780"/>
      <c r="E30" s="780"/>
      <c r="F30" s="780"/>
      <c r="G30" s="780"/>
      <c r="H30" s="780"/>
      <c r="I30" s="2062" t="s">
        <v>2803</v>
      </c>
      <c r="J30" s="2063"/>
      <c r="K30" s="2063"/>
      <c r="L30" s="2063"/>
      <c r="M30" s="2063"/>
      <c r="N30" s="2063"/>
      <c r="O30" s="2063"/>
      <c r="P30" s="2063"/>
      <c r="Q30" s="2063"/>
      <c r="R30" s="2061" t="s">
        <v>2804</v>
      </c>
      <c r="S30" s="2061" t="s">
        <v>2803</v>
      </c>
      <c r="T30" s="2060"/>
      <c r="U30" s="2060"/>
      <c r="V30" s="2060"/>
      <c r="W30" s="2060"/>
      <c r="X30" s="2060"/>
      <c r="Y30" s="2060"/>
      <c r="Z30" s="2060"/>
      <c r="AA30" s="2060"/>
      <c r="AB30" s="2061" t="s">
        <v>2804</v>
      </c>
      <c r="AC30" s="780"/>
    </row>
    <row r="31" spans="1:34" s="777" customFormat="1" ht="17.100000000000001" customHeight="1">
      <c r="A31" s="780"/>
      <c r="B31" s="780"/>
      <c r="C31" s="780"/>
      <c r="D31" s="780"/>
      <c r="E31" s="780"/>
      <c r="F31" s="780"/>
      <c r="G31" s="780"/>
      <c r="H31" s="780"/>
      <c r="I31" s="2062"/>
      <c r="J31" s="2063"/>
      <c r="K31" s="2063"/>
      <c r="L31" s="2063"/>
      <c r="M31" s="2063"/>
      <c r="N31" s="2063"/>
      <c r="O31" s="2063"/>
      <c r="P31" s="2063"/>
      <c r="Q31" s="2063"/>
      <c r="R31" s="2061"/>
      <c r="S31" s="2061"/>
      <c r="T31" s="2060"/>
      <c r="U31" s="2060"/>
      <c r="V31" s="2060"/>
      <c r="W31" s="2060"/>
      <c r="X31" s="2060"/>
      <c r="Y31" s="2060"/>
      <c r="Z31" s="2060"/>
      <c r="AA31" s="2060"/>
      <c r="AB31" s="2061"/>
      <c r="AC31" s="780"/>
    </row>
    <row r="32" spans="1:34" s="777" customFormat="1" ht="17.100000000000001" customHeight="1" thickBot="1">
      <c r="A32" s="780" t="s">
        <v>3647</v>
      </c>
      <c r="B32" s="780"/>
      <c r="C32" s="780"/>
      <c r="D32" s="780"/>
      <c r="E32" s="780"/>
      <c r="F32" s="780"/>
      <c r="G32" s="780"/>
      <c r="H32" s="780"/>
      <c r="I32" s="789" t="s">
        <v>2803</v>
      </c>
      <c r="J32" s="2059"/>
      <c r="K32" s="2059"/>
      <c r="L32" s="2059"/>
      <c r="M32" s="2059"/>
      <c r="N32" s="2059"/>
      <c r="O32" s="2059"/>
      <c r="P32" s="2059"/>
      <c r="Q32" s="2059"/>
      <c r="R32" s="780" t="s">
        <v>2804</v>
      </c>
      <c r="S32" s="789" t="s">
        <v>2803</v>
      </c>
      <c r="T32" s="2059"/>
      <c r="U32" s="2059"/>
      <c r="V32" s="2059"/>
      <c r="W32" s="2059"/>
      <c r="X32" s="2059"/>
      <c r="Y32" s="2059"/>
      <c r="Z32" s="2059"/>
      <c r="AA32" s="2059"/>
      <c r="AB32" s="780" t="s">
        <v>2804</v>
      </c>
      <c r="AC32" s="780"/>
    </row>
    <row r="33" spans="1:34" s="777" customFormat="1" ht="17.100000000000001" customHeight="1" thickBot="1">
      <c r="A33" s="848" t="s">
        <v>3648</v>
      </c>
      <c r="B33" s="780"/>
      <c r="C33" s="780"/>
      <c r="D33" s="780"/>
      <c r="E33" s="780"/>
      <c r="F33" s="780"/>
      <c r="G33" s="780"/>
      <c r="H33" s="780"/>
      <c r="I33" s="780" t="str">
        <f>IF(AF33&lt;43586,"（平成","（令和")</f>
        <v>（平成</v>
      </c>
      <c r="J33" s="780"/>
      <c r="K33" s="846" t="str">
        <f>IF(AF33="","",IF(AF33&lt;43586,(YEAR(AF33)-1988),IF(AF33&lt;43831,TEXT(AF33,"元"),(YEAR(AF33)-2018))))</f>
        <v/>
      </c>
      <c r="L33" s="782" t="s">
        <v>5</v>
      </c>
      <c r="M33" s="846" t="str">
        <f>IF(AF33="","",MONTH(AF33))</f>
        <v/>
      </c>
      <c r="N33" s="782" t="s">
        <v>2710</v>
      </c>
      <c r="O33" s="846" t="str">
        <f>IF(AF33="","",DAY(AF33))</f>
        <v/>
      </c>
      <c r="P33" s="780" t="s">
        <v>2711</v>
      </c>
      <c r="Q33" s="782"/>
      <c r="R33" s="780" t="s">
        <v>2804</v>
      </c>
      <c r="S33" s="780" t="str">
        <f>IF(AF34&lt;43586,"（平成","（令和")</f>
        <v>（平成</v>
      </c>
      <c r="T33" s="780"/>
      <c r="U33" s="846" t="str">
        <f>IF(AF34="","",IF(AF34&lt;43586,(YEAR(AF34)-1988),IF(AF34&lt;43831,TEXT(AF34,"元"),(YEAR(AF34)-2018))))</f>
        <v/>
      </c>
      <c r="V33" s="782" t="s">
        <v>5</v>
      </c>
      <c r="W33" s="846" t="str">
        <f>IF(AF34="","",MONTH(AF34))</f>
        <v/>
      </c>
      <c r="X33" s="782" t="s">
        <v>2710</v>
      </c>
      <c r="Y33" s="846" t="str">
        <f>IF(AF34="","",DAY(AF34))</f>
        <v/>
      </c>
      <c r="Z33" s="780" t="s">
        <v>2711</v>
      </c>
      <c r="AA33" s="780"/>
      <c r="AB33" s="780" t="s">
        <v>2804</v>
      </c>
      <c r="AC33" s="780"/>
      <c r="AE33" s="777" t="s">
        <v>2519</v>
      </c>
      <c r="AF33" s="2055"/>
      <c r="AG33" s="2056"/>
      <c r="AH33" s="801"/>
    </row>
    <row r="34" spans="1:34" s="777" customFormat="1" ht="17.100000000000001" customHeight="1" thickBot="1">
      <c r="A34" s="823"/>
      <c r="B34" s="823"/>
      <c r="C34" s="823"/>
      <c r="D34" s="823"/>
      <c r="E34" s="823"/>
      <c r="F34" s="823"/>
      <c r="G34" s="823"/>
      <c r="H34" s="823"/>
      <c r="I34" s="823"/>
      <c r="J34" s="823"/>
      <c r="K34" s="840"/>
      <c r="L34" s="843"/>
      <c r="M34" s="840"/>
      <c r="N34" s="843"/>
      <c r="O34" s="840"/>
      <c r="P34" s="823"/>
      <c r="Q34" s="843"/>
      <c r="R34" s="823"/>
      <c r="S34" s="823"/>
      <c r="T34" s="823"/>
      <c r="U34" s="840"/>
      <c r="V34" s="843"/>
      <c r="W34" s="840"/>
      <c r="X34" s="843"/>
      <c r="Y34" s="840"/>
      <c r="Z34" s="823"/>
      <c r="AA34" s="823"/>
      <c r="AB34" s="823"/>
      <c r="AC34" s="823"/>
      <c r="AF34" s="2055"/>
      <c r="AG34" s="2056"/>
      <c r="AH34" s="801"/>
    </row>
    <row r="35" spans="1:34" s="777" customFormat="1" ht="17.100000000000001" customHeight="1">
      <c r="A35" s="780" t="s">
        <v>3649</v>
      </c>
      <c r="B35" s="780"/>
      <c r="C35" s="780"/>
      <c r="D35" s="780"/>
      <c r="E35" s="780"/>
      <c r="F35" s="780"/>
      <c r="G35" s="780"/>
      <c r="H35" s="780"/>
      <c r="I35" s="780" t="s">
        <v>2803</v>
      </c>
      <c r="J35" s="780" t="s">
        <v>16</v>
      </c>
      <c r="K35" s="847"/>
      <c r="L35" s="780" t="s">
        <v>3644</v>
      </c>
      <c r="M35" s="780"/>
      <c r="N35" s="780"/>
      <c r="O35" s="780"/>
      <c r="P35" s="780"/>
      <c r="Q35" s="780"/>
      <c r="R35" s="780"/>
      <c r="S35" s="780" t="s">
        <v>3645</v>
      </c>
      <c r="T35" s="780"/>
      <c r="U35" s="847"/>
      <c r="V35" s="780" t="s">
        <v>3644</v>
      </c>
      <c r="W35" s="780"/>
      <c r="X35" s="780"/>
      <c r="Y35" s="780"/>
      <c r="Z35" s="780"/>
      <c r="AA35" s="780"/>
      <c r="AB35" s="780"/>
      <c r="AC35" s="780"/>
    </row>
    <row r="36" spans="1:34" s="777" customFormat="1" ht="17.100000000000001" customHeight="1">
      <c r="A36" s="780" t="s">
        <v>3640</v>
      </c>
      <c r="B36" s="780"/>
      <c r="C36" s="780"/>
      <c r="D36" s="780"/>
      <c r="E36" s="780"/>
      <c r="F36" s="780"/>
      <c r="G36" s="780"/>
      <c r="H36" s="780"/>
      <c r="I36" s="780" t="s">
        <v>2803</v>
      </c>
      <c r="J36" s="2060"/>
      <c r="K36" s="2060"/>
      <c r="L36" s="2060"/>
      <c r="M36" s="2060"/>
      <c r="N36" s="2060"/>
      <c r="O36" s="2060"/>
      <c r="P36" s="2060"/>
      <c r="Q36" s="2060"/>
      <c r="R36" s="780" t="s">
        <v>2804</v>
      </c>
      <c r="S36" s="780" t="s">
        <v>2803</v>
      </c>
      <c r="T36" s="2060"/>
      <c r="U36" s="2060"/>
      <c r="V36" s="2060"/>
      <c r="W36" s="2060"/>
      <c r="X36" s="2060"/>
      <c r="Y36" s="2060"/>
      <c r="Z36" s="2060"/>
      <c r="AA36" s="2060"/>
      <c r="AB36" s="780" t="s">
        <v>2804</v>
      </c>
      <c r="AC36" s="780"/>
    </row>
    <row r="37" spans="1:34" s="777" customFormat="1" ht="17.100000000000001" customHeight="1" thickBot="1">
      <c r="A37" s="780"/>
      <c r="B37" s="780"/>
      <c r="C37" s="780"/>
      <c r="D37" s="780"/>
      <c r="E37" s="780"/>
      <c r="F37" s="780"/>
      <c r="G37" s="780"/>
      <c r="H37" s="780"/>
      <c r="I37" s="780"/>
      <c r="J37" s="2060"/>
      <c r="K37" s="2060"/>
      <c r="L37" s="2060"/>
      <c r="M37" s="2060"/>
      <c r="N37" s="2060"/>
      <c r="O37" s="2060"/>
      <c r="P37" s="2060"/>
      <c r="Q37" s="2060"/>
      <c r="R37" s="780"/>
      <c r="S37" s="780"/>
      <c r="T37" s="2060"/>
      <c r="U37" s="2060"/>
      <c r="V37" s="2060"/>
      <c r="W37" s="2060"/>
      <c r="X37" s="2060"/>
      <c r="Y37" s="2060"/>
      <c r="Z37" s="2060"/>
      <c r="AA37" s="2060"/>
      <c r="AB37" s="780"/>
      <c r="AC37" s="780"/>
    </row>
    <row r="38" spans="1:34" s="777" customFormat="1" ht="17.100000000000001" customHeight="1" thickBot="1">
      <c r="A38" s="848" t="s">
        <v>3650</v>
      </c>
      <c r="B38" s="780"/>
      <c r="C38" s="780"/>
      <c r="D38" s="780"/>
      <c r="E38" s="780"/>
      <c r="F38" s="780"/>
      <c r="G38" s="780"/>
      <c r="H38" s="780"/>
      <c r="I38" s="780" t="s">
        <v>3651</v>
      </c>
      <c r="J38" s="780"/>
      <c r="K38" s="846" t="str">
        <f>IF(AF38="","",IF(AF38&lt;43831,TEXT(AF38,"元"),(YEAR(AF38)-2018)))</f>
        <v/>
      </c>
      <c r="L38" s="782" t="s">
        <v>5</v>
      </c>
      <c r="M38" s="846" t="str">
        <f>IF(AF38="","",MONTH(AF38))</f>
        <v/>
      </c>
      <c r="N38" s="782" t="s">
        <v>2710</v>
      </c>
      <c r="O38" s="846" t="str">
        <f>IF(AF38="","",DAY(AF38))</f>
        <v/>
      </c>
      <c r="P38" s="780" t="s">
        <v>2711</v>
      </c>
      <c r="Q38" s="782"/>
      <c r="R38" s="780" t="s">
        <v>2804</v>
      </c>
      <c r="S38" s="780" t="s">
        <v>3651</v>
      </c>
      <c r="T38" s="780"/>
      <c r="U38" s="846" t="str">
        <f>IF(AF39="","",IF(AF39&lt;43831,TEXT(AF39,"元"),(YEAR(AF39)-2018)))</f>
        <v/>
      </c>
      <c r="V38" s="782" t="s">
        <v>5</v>
      </c>
      <c r="W38" s="846" t="str">
        <f>IF(AF39="","",MONTH(AF39))</f>
        <v/>
      </c>
      <c r="X38" s="782" t="s">
        <v>2710</v>
      </c>
      <c r="Y38" s="846" t="str">
        <f>IF(AF39="","",DAY(AF39))</f>
        <v/>
      </c>
      <c r="Z38" s="780" t="s">
        <v>2711</v>
      </c>
      <c r="AA38" s="780"/>
      <c r="AB38" s="780" t="s">
        <v>2804</v>
      </c>
      <c r="AC38" s="780"/>
      <c r="AE38" s="777" t="s">
        <v>2519</v>
      </c>
      <c r="AF38" s="2055"/>
      <c r="AG38" s="2056"/>
      <c r="AH38" s="801"/>
    </row>
    <row r="39" spans="1:34" s="777" customFormat="1" ht="17.100000000000001" customHeight="1" thickBot="1">
      <c r="A39" s="823"/>
      <c r="B39" s="823"/>
      <c r="C39" s="823"/>
      <c r="D39" s="823"/>
      <c r="E39" s="823" t="s">
        <v>3652</v>
      </c>
      <c r="F39" s="823"/>
      <c r="G39" s="823"/>
      <c r="H39" s="823"/>
      <c r="I39" s="823"/>
      <c r="J39" s="823"/>
      <c r="K39" s="840"/>
      <c r="L39" s="843"/>
      <c r="M39" s="840"/>
      <c r="N39" s="843"/>
      <c r="O39" s="840"/>
      <c r="P39" s="823"/>
      <c r="Q39" s="843"/>
      <c r="R39" s="823"/>
      <c r="S39" s="823"/>
      <c r="T39" s="823"/>
      <c r="U39" s="840"/>
      <c r="V39" s="843"/>
      <c r="W39" s="840"/>
      <c r="X39" s="843"/>
      <c r="Y39" s="840"/>
      <c r="Z39" s="823"/>
      <c r="AA39" s="823"/>
      <c r="AB39" s="823"/>
      <c r="AC39" s="823"/>
      <c r="AE39" s="777" t="s">
        <v>2519</v>
      </c>
      <c r="AF39" s="2055"/>
      <c r="AG39" s="2056"/>
      <c r="AH39" s="801"/>
    </row>
    <row r="40" spans="1:34" s="777" customFormat="1" ht="17.100000000000001" customHeight="1">
      <c r="A40" s="780" t="s">
        <v>3653</v>
      </c>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row>
    <row r="41" spans="1:34" s="777" customFormat="1" ht="17.100000000000001" customHeight="1">
      <c r="A41" s="780" t="s">
        <v>3654</v>
      </c>
      <c r="B41" s="780"/>
      <c r="C41" s="780"/>
      <c r="D41" s="780"/>
      <c r="E41" s="780"/>
      <c r="F41" s="780"/>
      <c r="G41" s="780"/>
      <c r="H41" s="780"/>
      <c r="I41" s="780"/>
      <c r="J41" s="780"/>
      <c r="K41" s="2057"/>
      <c r="L41" s="2057"/>
      <c r="M41" s="2057"/>
      <c r="N41" s="2057"/>
      <c r="O41" s="2057"/>
      <c r="P41" s="2057"/>
      <c r="Q41" s="2057"/>
      <c r="R41" s="2057"/>
      <c r="S41" s="2057"/>
      <c r="T41" s="2057"/>
      <c r="U41" s="2057"/>
      <c r="V41" s="2057"/>
      <c r="W41" s="2057"/>
      <c r="X41" s="2057"/>
      <c r="Y41" s="2057"/>
      <c r="Z41" s="2057"/>
      <c r="AA41" s="2057"/>
      <c r="AB41" s="2057"/>
      <c r="AC41" s="2057"/>
    </row>
    <row r="42" spans="1:34" s="777" customFormat="1" ht="17.100000000000001" customHeight="1">
      <c r="A42" s="780" t="s">
        <v>3655</v>
      </c>
      <c r="B42" s="780"/>
      <c r="C42" s="780"/>
      <c r="D42" s="780"/>
      <c r="E42" s="780"/>
      <c r="F42" s="780"/>
      <c r="G42" s="780"/>
      <c r="H42" s="780"/>
      <c r="I42" s="780"/>
      <c r="J42" s="780"/>
      <c r="K42" s="2057"/>
      <c r="L42" s="2057"/>
      <c r="M42" s="2057"/>
      <c r="N42" s="2057"/>
      <c r="O42" s="2057"/>
      <c r="P42" s="2057"/>
      <c r="Q42" s="2057"/>
      <c r="R42" s="2057"/>
      <c r="S42" s="2057"/>
      <c r="T42" s="2057"/>
      <c r="U42" s="2057"/>
      <c r="V42" s="2057"/>
      <c r="W42" s="2057"/>
      <c r="X42" s="2057"/>
      <c r="Y42" s="2057"/>
      <c r="Z42" s="2057"/>
      <c r="AA42" s="2057"/>
      <c r="AB42" s="2057"/>
      <c r="AC42" s="2057"/>
    </row>
    <row r="43" spans="1:34" s="777" customFormat="1" ht="17.100000000000001" customHeight="1">
      <c r="A43" s="780"/>
      <c r="B43" s="780"/>
      <c r="C43" s="780"/>
      <c r="D43" s="780"/>
      <c r="E43" s="780"/>
      <c r="F43" s="780"/>
      <c r="G43" s="780"/>
      <c r="H43" s="780"/>
      <c r="I43" s="780"/>
      <c r="J43" s="780"/>
      <c r="K43" s="2057"/>
      <c r="L43" s="2057"/>
      <c r="M43" s="2057"/>
      <c r="N43" s="2057"/>
      <c r="O43" s="2057"/>
      <c r="P43" s="2057"/>
      <c r="Q43" s="2057"/>
      <c r="R43" s="2057"/>
      <c r="S43" s="2057"/>
      <c r="T43" s="2057"/>
      <c r="U43" s="2057"/>
      <c r="V43" s="2057"/>
      <c r="W43" s="2057"/>
      <c r="X43" s="2057"/>
      <c r="Y43" s="2057"/>
      <c r="Z43" s="2057"/>
      <c r="AA43" s="2057"/>
      <c r="AB43" s="2057"/>
      <c r="AC43" s="2057"/>
    </row>
    <row r="44" spans="1:34" s="777" customFormat="1" ht="17.100000000000001" customHeight="1">
      <c r="A44" s="823"/>
      <c r="B44" s="823"/>
      <c r="C44" s="823"/>
      <c r="D44" s="823"/>
      <c r="E44" s="823"/>
      <c r="F44" s="823"/>
      <c r="G44" s="823"/>
      <c r="H44" s="823"/>
      <c r="I44" s="823"/>
      <c r="J44" s="823"/>
      <c r="K44" s="2058"/>
      <c r="L44" s="2058"/>
      <c r="M44" s="2058"/>
      <c r="N44" s="2058"/>
      <c r="O44" s="2058"/>
      <c r="P44" s="2058"/>
      <c r="Q44" s="2058"/>
      <c r="R44" s="2058"/>
      <c r="S44" s="2058"/>
      <c r="T44" s="2058"/>
      <c r="U44" s="2058"/>
      <c r="V44" s="2058"/>
      <c r="W44" s="2058"/>
      <c r="X44" s="2058"/>
      <c r="Y44" s="2058"/>
      <c r="Z44" s="2058"/>
      <c r="AA44" s="2058"/>
      <c r="AB44" s="2058"/>
      <c r="AC44" s="2058"/>
    </row>
    <row r="45" spans="1:34" s="777" customFormat="1" ht="17.100000000000001" customHeight="1">
      <c r="A45" s="780" t="s">
        <v>3656</v>
      </c>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row>
    <row r="46" spans="1:34" ht="17.100000000000001" customHeight="1">
      <c r="A46" s="2054"/>
      <c r="B46" s="2054"/>
      <c r="C46" s="2054"/>
      <c r="D46" s="2054"/>
      <c r="E46" s="2054"/>
      <c r="F46" s="2054"/>
      <c r="G46" s="2054"/>
      <c r="H46" s="2054"/>
      <c r="I46" s="2054"/>
      <c r="J46" s="2054"/>
      <c r="K46" s="2054"/>
      <c r="L46" s="2054"/>
      <c r="M46" s="2054"/>
      <c r="N46" s="2054"/>
      <c r="O46" s="2054"/>
      <c r="P46" s="2054"/>
      <c r="Q46" s="2054"/>
      <c r="R46" s="2054"/>
      <c r="S46" s="2054"/>
      <c r="T46" s="2054"/>
      <c r="U46" s="2054"/>
      <c r="V46" s="2054"/>
      <c r="W46" s="2054"/>
      <c r="X46" s="2054"/>
      <c r="Y46" s="2054"/>
      <c r="Z46" s="2054"/>
      <c r="AA46" s="2054"/>
      <c r="AB46" s="2054"/>
      <c r="AC46" s="2054"/>
    </row>
    <row r="47" spans="1:34" ht="17.100000000000001" customHeight="1">
      <c r="A47" s="2054"/>
      <c r="B47" s="2054"/>
      <c r="C47" s="2054"/>
      <c r="D47" s="2054"/>
      <c r="E47" s="2054"/>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row>
    <row r="48" spans="1:34" ht="20.100000000000001" customHeight="1">
      <c r="A48" s="2054"/>
      <c r="B48" s="2054"/>
      <c r="C48" s="2054"/>
      <c r="D48" s="2054"/>
      <c r="E48" s="2054"/>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row>
    <row r="94" spans="1:1" ht="20.100000000000001" customHeight="1">
      <c r="A94" s="812" t="s">
        <v>2887</v>
      </c>
    </row>
    <row r="95" spans="1:1" ht="20.100000000000001" customHeight="1">
      <c r="A95" s="812" t="s">
        <v>2889</v>
      </c>
    </row>
    <row r="96" spans="1:1" ht="20.100000000000001" customHeight="1">
      <c r="A96" s="812" t="s">
        <v>2891</v>
      </c>
    </row>
    <row r="97" spans="1:1" ht="20.100000000000001" customHeight="1">
      <c r="A97" s="812" t="s">
        <v>2893</v>
      </c>
    </row>
    <row r="98" spans="1:1" ht="20.100000000000001" customHeight="1">
      <c r="A98" s="834" t="s">
        <v>2895</v>
      </c>
    </row>
    <row r="99" spans="1:1" ht="20.100000000000001" customHeight="1">
      <c r="A99" s="834" t="s">
        <v>2897</v>
      </c>
    </row>
    <row r="100" spans="1:1" ht="20.100000000000001" customHeight="1">
      <c r="A100" s="834" t="s">
        <v>2899</v>
      </c>
    </row>
    <row r="101" spans="1:1" ht="20.100000000000001" customHeight="1">
      <c r="A101" s="834" t="s">
        <v>2901</v>
      </c>
    </row>
    <row r="102" spans="1:1" ht="20.100000000000001" customHeight="1">
      <c r="A102" s="834" t="s">
        <v>2903</v>
      </c>
    </row>
    <row r="103" spans="1:1" ht="20.100000000000001" customHeight="1">
      <c r="A103" s="834" t="s">
        <v>2905</v>
      </c>
    </row>
    <row r="104" spans="1:1" ht="20.100000000000001" customHeight="1">
      <c r="A104" s="834" t="s">
        <v>2907</v>
      </c>
    </row>
    <row r="105" spans="1:1" ht="20.100000000000001" customHeight="1">
      <c r="A105" s="834" t="s">
        <v>2909</v>
      </c>
    </row>
    <row r="106" spans="1:1" ht="20.100000000000001" customHeight="1">
      <c r="A106" s="834" t="s">
        <v>2911</v>
      </c>
    </row>
    <row r="107" spans="1:1" ht="20.100000000000001" customHeight="1">
      <c r="A107" s="834" t="s">
        <v>2913</v>
      </c>
    </row>
  </sheetData>
  <mergeCells count="40">
    <mergeCell ref="I25:L25"/>
    <mergeCell ref="A2:AC2"/>
    <mergeCell ref="F5:AC5"/>
    <mergeCell ref="F6:AC6"/>
    <mergeCell ref="V8:AB8"/>
    <mergeCell ref="V11:AB11"/>
    <mergeCell ref="J12:AC12"/>
    <mergeCell ref="AF14:AG14"/>
    <mergeCell ref="AF18:AG18"/>
    <mergeCell ref="AF20:AG20"/>
    <mergeCell ref="I23:AC23"/>
    <mergeCell ref="AF24:AG24"/>
    <mergeCell ref="T16:AC16"/>
    <mergeCell ref="AB30:AB31"/>
    <mergeCell ref="I28:I29"/>
    <mergeCell ref="J28:Q29"/>
    <mergeCell ref="R28:R29"/>
    <mergeCell ref="S28:S29"/>
    <mergeCell ref="T28:AA29"/>
    <mergeCell ref="AB28:AB29"/>
    <mergeCell ref="I30:I31"/>
    <mergeCell ref="J30:Q31"/>
    <mergeCell ref="R30:R31"/>
    <mergeCell ref="S30:S31"/>
    <mergeCell ref="T30:AA31"/>
    <mergeCell ref="J32:Q32"/>
    <mergeCell ref="T32:AA32"/>
    <mergeCell ref="AF33:AG33"/>
    <mergeCell ref="AF34:AG34"/>
    <mergeCell ref="J36:Q37"/>
    <mergeCell ref="T36:AA37"/>
    <mergeCell ref="A46:AC46"/>
    <mergeCell ref="A47:AC47"/>
    <mergeCell ref="A48:AC48"/>
    <mergeCell ref="AF38:AG38"/>
    <mergeCell ref="AF39:AG39"/>
    <mergeCell ref="K41:AC41"/>
    <mergeCell ref="K42:AC42"/>
    <mergeCell ref="K43:AC43"/>
    <mergeCell ref="K44:AC44"/>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65" t="s">
        <v>2815</v>
      </c>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065"/>
      <c r="AB2" s="2065"/>
      <c r="AC2" s="2065"/>
    </row>
    <row r="3" spans="1:33" ht="17.100000000000001" customHeight="1">
      <c r="A3" s="834" t="s">
        <v>3621</v>
      </c>
    </row>
    <row r="4" spans="1:33" ht="17.100000000000001" customHeight="1">
      <c r="A4" s="835" t="s">
        <v>3622</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row>
    <row r="5" spans="1:33" ht="17.100000000000001" customHeight="1">
      <c r="A5" s="834" t="s">
        <v>3623</v>
      </c>
      <c r="F5" s="2066">
        <f>第三面!F4</f>
        <v>0</v>
      </c>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row>
    <row r="6" spans="1:33" ht="17.100000000000001" customHeight="1">
      <c r="A6" s="834" t="s">
        <v>3624</v>
      </c>
      <c r="F6" s="2067" t="str">
        <f>IF(第三面!F5="","",第三面!F5)</f>
        <v/>
      </c>
      <c r="G6" s="2067"/>
      <c r="H6" s="2067"/>
      <c r="I6" s="2067"/>
      <c r="J6" s="2067"/>
      <c r="K6" s="2067"/>
      <c r="L6" s="2067"/>
      <c r="M6" s="2067"/>
      <c r="N6" s="2067"/>
      <c r="O6" s="2067"/>
      <c r="P6" s="2067"/>
      <c r="Q6" s="2067"/>
      <c r="R6" s="2067"/>
      <c r="S6" s="2067"/>
      <c r="T6" s="2067"/>
      <c r="U6" s="2067"/>
      <c r="V6" s="2067"/>
      <c r="W6" s="2067"/>
      <c r="X6" s="2067"/>
      <c r="Y6" s="2067"/>
      <c r="Z6" s="2067"/>
      <c r="AA6" s="2067"/>
      <c r="AB6" s="2067"/>
      <c r="AC6" s="2067"/>
    </row>
    <row r="7" spans="1:33" ht="17.100000000000001" customHeight="1">
      <c r="A7" s="835" t="s">
        <v>3625</v>
      </c>
      <c r="B7" s="835"/>
      <c r="C7" s="835"/>
      <c r="D7" s="835"/>
      <c r="E7" s="835"/>
    </row>
    <row r="8" spans="1:33" ht="17.100000000000001" customHeight="1">
      <c r="B8" s="834" t="s">
        <v>3626</v>
      </c>
      <c r="S8" s="810"/>
      <c r="T8" s="810"/>
      <c r="U8" s="810" t="s">
        <v>16</v>
      </c>
      <c r="V8" s="2037" t="str">
        <f>IF(第四面!F55="","",第四面!F55)</f>
        <v/>
      </c>
      <c r="W8" s="2037"/>
      <c r="X8" s="2037"/>
      <c r="Y8" s="2037"/>
      <c r="Z8" s="2037"/>
      <c r="AA8" s="2037"/>
      <c r="AB8" s="2037"/>
      <c r="AC8" s="834" t="s">
        <v>17</v>
      </c>
    </row>
    <row r="9" spans="1:33" ht="17.100000000000001" customHeight="1">
      <c r="B9" s="834" t="s">
        <v>3627</v>
      </c>
      <c r="H9" s="838" t="str">
        <f>第三面!C30</f>
        <v>□</v>
      </c>
      <c r="I9" s="834" t="s">
        <v>2855</v>
      </c>
      <c r="K9" s="838" t="str">
        <f>第三面!F30</f>
        <v>□</v>
      </c>
      <c r="L9" s="834" t="s">
        <v>3307</v>
      </c>
      <c r="N9" s="838" t="str">
        <f>第三面!I30</f>
        <v>□</v>
      </c>
      <c r="O9" s="834" t="s">
        <v>3308</v>
      </c>
      <c r="Q9" s="838" t="str">
        <f>第三面!L30</f>
        <v>□</v>
      </c>
      <c r="R9" s="834" t="s">
        <v>3628</v>
      </c>
    </row>
    <row r="10" spans="1:33" ht="17.100000000000001" customHeight="1">
      <c r="H10" s="838" t="str">
        <f>第三面!S30</f>
        <v>□</v>
      </c>
      <c r="I10" s="834" t="s">
        <v>3629</v>
      </c>
      <c r="M10" s="838" t="str">
        <f>第三面!X30</f>
        <v>□</v>
      </c>
      <c r="N10" s="834" t="s">
        <v>3630</v>
      </c>
      <c r="S10" s="800" t="s">
        <v>2820</v>
      </c>
      <c r="T10" s="834" t="s">
        <v>3631</v>
      </c>
    </row>
    <row r="11" spans="1:33" ht="17.100000000000001" customHeight="1">
      <c r="A11" s="837"/>
      <c r="B11" s="837" t="s">
        <v>3632</v>
      </c>
      <c r="C11" s="837"/>
      <c r="D11" s="837"/>
      <c r="E11" s="837"/>
      <c r="F11" s="837"/>
      <c r="G11" s="837"/>
      <c r="H11" s="839"/>
      <c r="I11" s="837"/>
      <c r="J11" s="837"/>
      <c r="K11" s="837"/>
      <c r="L11" s="837"/>
      <c r="M11" s="839"/>
      <c r="N11" s="837"/>
      <c r="O11" s="837"/>
      <c r="P11" s="837"/>
      <c r="Q11" s="837"/>
      <c r="R11" s="837"/>
      <c r="S11" s="840"/>
      <c r="T11" s="837"/>
      <c r="U11" s="837" t="s">
        <v>16</v>
      </c>
      <c r="V11" s="2068"/>
      <c r="W11" s="2068"/>
      <c r="X11" s="2068"/>
      <c r="Y11" s="2068"/>
      <c r="Z11" s="2068"/>
      <c r="AA11" s="2068"/>
      <c r="AB11" s="2068"/>
      <c r="AC11" s="837" t="s">
        <v>17</v>
      </c>
    </row>
    <row r="12" spans="1:33" ht="17.100000000000001" customHeight="1">
      <c r="A12" s="834" t="s">
        <v>3633</v>
      </c>
      <c r="J12" s="2054"/>
      <c r="K12" s="2054"/>
      <c r="L12" s="2054"/>
      <c r="M12" s="2054"/>
      <c r="N12" s="2054"/>
      <c r="O12" s="2054"/>
      <c r="P12" s="2054"/>
      <c r="Q12" s="2054"/>
      <c r="R12" s="2054"/>
      <c r="S12" s="2054"/>
      <c r="T12" s="2054"/>
      <c r="U12" s="2054"/>
      <c r="V12" s="2054"/>
      <c r="W12" s="2054"/>
      <c r="X12" s="2054"/>
      <c r="Y12" s="2054"/>
      <c r="Z12" s="2054"/>
      <c r="AA12" s="2054"/>
      <c r="AB12" s="2054"/>
      <c r="AC12" s="2054"/>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3634</v>
      </c>
      <c r="I14" s="822" t="str">
        <f>IF(AF14&lt;43586,"平成","令和")</f>
        <v>平成</v>
      </c>
      <c r="J14" s="822"/>
      <c r="K14" s="841" t="str">
        <f>IF(AF14="","",IF(AF14&lt;43586,(YEAR(AF14)-1988),IF(AF14&lt;43831,TEXT(AF14,"元"),(YEAR(AF14)-2018))))</f>
        <v/>
      </c>
      <c r="L14" s="842" t="s">
        <v>5</v>
      </c>
      <c r="M14" s="841" t="str">
        <f>IF(AF14="","",MONTH(AF14))</f>
        <v/>
      </c>
      <c r="N14" s="842" t="s">
        <v>2710</v>
      </c>
      <c r="O14" s="841" t="str">
        <f>IF(AF14="","",DAY(AF14))</f>
        <v/>
      </c>
      <c r="P14" s="822" t="s">
        <v>2711</v>
      </c>
      <c r="AE14" s="777" t="s">
        <v>2519</v>
      </c>
      <c r="AF14" s="2055"/>
      <c r="AG14" s="2056"/>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3635</v>
      </c>
      <c r="I16" s="834" t="s">
        <v>3636</v>
      </c>
      <c r="T16" s="2064"/>
      <c r="U16" s="2064"/>
      <c r="V16" s="2064"/>
      <c r="W16" s="2064"/>
      <c r="X16" s="2064"/>
      <c r="Y16" s="2064"/>
      <c r="Z16" s="2064"/>
      <c r="AA16" s="2064"/>
      <c r="AB16" s="2064"/>
      <c r="AC16" s="2064"/>
    </row>
    <row r="17" spans="1:34" ht="17.100000000000001" customHeight="1" thickBot="1"/>
    <row r="18" spans="1:34" s="777" customFormat="1" ht="17.100000000000001" customHeight="1" thickBot="1">
      <c r="A18" s="822" t="s">
        <v>3637</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2710</v>
      </c>
      <c r="O18" s="841" t="str">
        <f>IF(AF18="","",DAY(AF18))</f>
        <v/>
      </c>
      <c r="P18" s="822" t="s">
        <v>2711</v>
      </c>
      <c r="Q18" s="842"/>
      <c r="R18" s="822"/>
      <c r="S18" s="822"/>
      <c r="T18" s="822"/>
      <c r="U18" s="822"/>
      <c r="V18" s="822"/>
      <c r="W18" s="822"/>
      <c r="X18" s="822"/>
      <c r="Y18" s="822"/>
      <c r="Z18" s="822"/>
      <c r="AA18" s="822"/>
      <c r="AB18" s="822"/>
      <c r="AC18" s="822"/>
      <c r="AE18" s="777" t="s">
        <v>2519</v>
      </c>
      <c r="AF18" s="2055"/>
      <c r="AG18" s="2056"/>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3657</v>
      </c>
      <c r="B20" s="822"/>
      <c r="C20" s="822"/>
      <c r="D20" s="822"/>
      <c r="E20" s="822"/>
      <c r="F20" s="822"/>
      <c r="G20" s="822"/>
      <c r="H20" s="822"/>
      <c r="I20" s="822" t="s">
        <v>2709</v>
      </c>
      <c r="J20" s="822"/>
      <c r="K20" s="841" t="str">
        <f>IF(AF20="","",IF(AF20&lt;43831,TEXT(AF20,"元"),(YEAR(AF20)-2018)))</f>
        <v/>
      </c>
      <c r="L20" s="842" t="s">
        <v>5</v>
      </c>
      <c r="M20" s="841" t="str">
        <f>IF(AF20="","",MONTH(AF20))</f>
        <v/>
      </c>
      <c r="N20" s="842" t="s">
        <v>2710</v>
      </c>
      <c r="O20" s="841" t="str">
        <f>IF(AF20="","",DAY(AF20))</f>
        <v/>
      </c>
      <c r="P20" s="822" t="s">
        <v>2711</v>
      </c>
      <c r="Q20" s="842"/>
      <c r="R20" s="822"/>
      <c r="S20" s="822"/>
      <c r="T20" s="822"/>
      <c r="U20" s="822"/>
      <c r="V20" s="822"/>
      <c r="W20" s="822"/>
      <c r="X20" s="822"/>
      <c r="Y20" s="822"/>
      <c r="Z20" s="822"/>
      <c r="AA20" s="822"/>
      <c r="AB20" s="822"/>
      <c r="AC20" s="822"/>
      <c r="AE20" s="777" t="s">
        <v>2519</v>
      </c>
      <c r="AF20" s="2055"/>
      <c r="AG20" s="2056"/>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3658</v>
      </c>
      <c r="B22" s="780"/>
      <c r="C22" s="780"/>
      <c r="D22" s="780"/>
      <c r="E22" s="780"/>
      <c r="F22" s="780"/>
      <c r="G22" s="780"/>
      <c r="H22" s="780"/>
      <c r="I22" s="2059"/>
      <c r="J22" s="2059"/>
      <c r="K22" s="2059"/>
      <c r="L22" s="2059"/>
      <c r="M22" s="780" t="s">
        <v>47</v>
      </c>
      <c r="N22" s="780"/>
      <c r="O22" s="780"/>
      <c r="P22" s="780"/>
      <c r="Q22" s="780"/>
      <c r="R22" s="780"/>
      <c r="S22" s="780"/>
      <c r="T22" s="780"/>
      <c r="U22" s="780"/>
      <c r="V22" s="780"/>
      <c r="W22" s="780"/>
      <c r="X22" s="780"/>
      <c r="Y22" s="780"/>
      <c r="Z22" s="780"/>
      <c r="AA22" s="780"/>
      <c r="AB22" s="780"/>
      <c r="AC22" s="780"/>
    </row>
    <row r="23" spans="1:34" s="777" customFormat="1" ht="17.100000000000001" customHeight="1">
      <c r="A23" s="823"/>
      <c r="B23" s="823"/>
      <c r="C23" s="823"/>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row>
    <row r="24" spans="1:34" s="777" customFormat="1" ht="17.100000000000001" customHeight="1">
      <c r="A24" s="780" t="s">
        <v>3659</v>
      </c>
      <c r="B24" s="780"/>
      <c r="C24" s="780"/>
      <c r="D24" s="780"/>
      <c r="E24" s="780"/>
      <c r="F24" s="780"/>
      <c r="G24" s="780"/>
      <c r="H24" s="780"/>
      <c r="I24" s="789" t="s">
        <v>2803</v>
      </c>
      <c r="J24" s="780" t="s">
        <v>16</v>
      </c>
      <c r="K24" s="847"/>
      <c r="L24" s="780" t="s">
        <v>3644</v>
      </c>
      <c r="M24" s="780"/>
      <c r="N24" s="780"/>
      <c r="O24" s="780"/>
      <c r="P24" s="780"/>
      <c r="Q24" s="780"/>
      <c r="R24" s="780"/>
      <c r="S24" s="780" t="s">
        <v>3645</v>
      </c>
      <c r="T24" s="780"/>
      <c r="U24" s="847"/>
      <c r="V24" s="780" t="s">
        <v>3644</v>
      </c>
      <c r="W24" s="780"/>
      <c r="X24" s="780"/>
      <c r="Y24" s="780"/>
      <c r="Z24" s="780"/>
      <c r="AA24" s="780"/>
      <c r="AB24" s="780"/>
      <c r="AC24" s="780"/>
    </row>
    <row r="25" spans="1:34" s="777" customFormat="1" ht="17.100000000000001" customHeight="1">
      <c r="A25" s="780" t="s">
        <v>3640</v>
      </c>
      <c r="B25" s="780"/>
      <c r="C25" s="780"/>
      <c r="D25" s="780"/>
      <c r="E25" s="780"/>
      <c r="F25" s="780"/>
      <c r="G25" s="780"/>
      <c r="H25" s="780"/>
      <c r="I25" s="789" t="s">
        <v>2803</v>
      </c>
      <c r="J25" s="2060"/>
      <c r="K25" s="2060"/>
      <c r="L25" s="2060"/>
      <c r="M25" s="2060"/>
      <c r="N25" s="2060"/>
      <c r="O25" s="2060"/>
      <c r="P25" s="2060"/>
      <c r="Q25" s="2060"/>
      <c r="R25" s="806" t="s">
        <v>2804</v>
      </c>
      <c r="S25" s="789" t="s">
        <v>2803</v>
      </c>
      <c r="T25" s="2060"/>
      <c r="U25" s="2060"/>
      <c r="V25" s="2060"/>
      <c r="W25" s="2060"/>
      <c r="X25" s="2060"/>
      <c r="Y25" s="2060"/>
      <c r="Z25" s="2060"/>
      <c r="AA25" s="2060"/>
      <c r="AB25" s="806" t="s">
        <v>2804</v>
      </c>
      <c r="AC25" s="780"/>
    </row>
    <row r="26" spans="1:34" s="777" customFormat="1" ht="17.100000000000001" customHeight="1">
      <c r="A26" s="780"/>
      <c r="B26" s="780"/>
      <c r="C26" s="780"/>
      <c r="D26" s="780"/>
      <c r="E26" s="780"/>
      <c r="F26" s="780"/>
      <c r="G26" s="780"/>
      <c r="H26" s="780"/>
      <c r="I26" s="789"/>
      <c r="J26" s="2060"/>
      <c r="K26" s="2060"/>
      <c r="L26" s="2060"/>
      <c r="M26" s="2060"/>
      <c r="N26" s="2060"/>
      <c r="O26" s="2060"/>
      <c r="P26" s="2060"/>
      <c r="Q26" s="2060"/>
      <c r="R26" s="806"/>
      <c r="S26" s="789"/>
      <c r="T26" s="2060"/>
      <c r="U26" s="2060"/>
      <c r="V26" s="2060"/>
      <c r="W26" s="2060"/>
      <c r="X26" s="2060"/>
      <c r="Y26" s="2060"/>
      <c r="Z26" s="2060"/>
      <c r="AA26" s="2060"/>
      <c r="AB26" s="806"/>
      <c r="AC26" s="780"/>
    </row>
    <row r="27" spans="1:34" s="777" customFormat="1" ht="17.100000000000001" customHeight="1">
      <c r="A27" s="780" t="s">
        <v>3646</v>
      </c>
      <c r="B27" s="780"/>
      <c r="C27" s="780"/>
      <c r="D27" s="780"/>
      <c r="E27" s="780"/>
      <c r="F27" s="780"/>
      <c r="G27" s="780"/>
      <c r="H27" s="780"/>
      <c r="I27" s="2069" t="s">
        <v>2803</v>
      </c>
      <c r="J27" s="2070"/>
      <c r="K27" s="2070"/>
      <c r="L27" s="2070"/>
      <c r="M27" s="2070"/>
      <c r="N27" s="2070"/>
      <c r="O27" s="2070"/>
      <c r="P27" s="2070"/>
      <c r="Q27" s="2070"/>
      <c r="R27" s="2071" t="s">
        <v>2804</v>
      </c>
      <c r="S27" s="2069" t="s">
        <v>2803</v>
      </c>
      <c r="T27" s="2070"/>
      <c r="U27" s="2070"/>
      <c r="V27" s="2070"/>
      <c r="W27" s="2070"/>
      <c r="X27" s="2070"/>
      <c r="Y27" s="2070"/>
      <c r="Z27" s="2070"/>
      <c r="AA27" s="2070"/>
      <c r="AB27" s="2071" t="s">
        <v>2804</v>
      </c>
      <c r="AC27" s="780"/>
    </row>
    <row r="28" spans="1:34" s="777" customFormat="1" ht="17.100000000000001" customHeight="1">
      <c r="A28" s="780"/>
      <c r="B28" s="780"/>
      <c r="C28" s="780"/>
      <c r="D28" s="780"/>
      <c r="E28" s="780"/>
      <c r="F28" s="780"/>
      <c r="G28" s="780"/>
      <c r="H28" s="780"/>
      <c r="I28" s="2069"/>
      <c r="J28" s="2070"/>
      <c r="K28" s="2070"/>
      <c r="L28" s="2070"/>
      <c r="M28" s="2070"/>
      <c r="N28" s="2070"/>
      <c r="O28" s="2070"/>
      <c r="P28" s="2070"/>
      <c r="Q28" s="2070"/>
      <c r="R28" s="2071"/>
      <c r="S28" s="2069"/>
      <c r="T28" s="2070"/>
      <c r="U28" s="2070"/>
      <c r="V28" s="2070"/>
      <c r="W28" s="2070"/>
      <c r="X28" s="2070"/>
      <c r="Y28" s="2070"/>
      <c r="Z28" s="2070"/>
      <c r="AA28" s="2070"/>
      <c r="AB28" s="2071"/>
      <c r="AC28" s="780"/>
    </row>
    <row r="29" spans="1:34" s="777" customFormat="1" ht="17.100000000000001" customHeight="1" thickBot="1">
      <c r="A29" s="780" t="s">
        <v>3647</v>
      </c>
      <c r="B29" s="780"/>
      <c r="C29" s="780"/>
      <c r="D29" s="780"/>
      <c r="E29" s="780"/>
      <c r="F29" s="780"/>
      <c r="G29" s="780"/>
      <c r="H29" s="780"/>
      <c r="I29" s="789" t="s">
        <v>2803</v>
      </c>
      <c r="J29" s="2059"/>
      <c r="K29" s="2059"/>
      <c r="L29" s="2059"/>
      <c r="M29" s="2059"/>
      <c r="N29" s="2059"/>
      <c r="O29" s="2059"/>
      <c r="P29" s="2059"/>
      <c r="Q29" s="2059"/>
      <c r="R29" s="806" t="s">
        <v>2804</v>
      </c>
      <c r="S29" s="789" t="s">
        <v>2803</v>
      </c>
      <c r="T29" s="2059"/>
      <c r="U29" s="2059"/>
      <c r="V29" s="2059"/>
      <c r="W29" s="2059"/>
      <c r="X29" s="2059"/>
      <c r="Y29" s="2059"/>
      <c r="Z29" s="2059"/>
      <c r="AA29" s="2059"/>
      <c r="AB29" s="806" t="s">
        <v>2804</v>
      </c>
      <c r="AC29" s="780"/>
    </row>
    <row r="30" spans="1:34" s="777" customFormat="1" ht="17.100000000000001" customHeight="1" thickBot="1">
      <c r="A30" s="848" t="s">
        <v>3648</v>
      </c>
      <c r="B30" s="780"/>
      <c r="C30" s="780"/>
      <c r="D30" s="780"/>
      <c r="E30" s="780"/>
      <c r="F30" s="780"/>
      <c r="G30" s="780"/>
      <c r="H30" s="780"/>
      <c r="I30" s="780" t="str">
        <f>IF(AF30&lt;43586,"（平成","（令和")</f>
        <v>（平成</v>
      </c>
      <c r="J30" s="780"/>
      <c r="K30" s="846" t="str">
        <f>IF(AF30="","",IF(AF30&lt;43586,(YEAR(AF30)-1988),IF(AF30&lt;43831,TEXT(AF30,"元"),(YEAR(AF30)-2018))))</f>
        <v/>
      </c>
      <c r="L30" s="782" t="s">
        <v>5</v>
      </c>
      <c r="M30" s="846" t="str">
        <f>IF(AF30="","",MONTH(AF30))</f>
        <v/>
      </c>
      <c r="N30" s="782" t="s">
        <v>2710</v>
      </c>
      <c r="O30" s="846" t="str">
        <f>IF(AF30="","",DAY(AF30))</f>
        <v/>
      </c>
      <c r="P30" s="780" t="s">
        <v>2711</v>
      </c>
      <c r="Q30" s="782"/>
      <c r="R30" s="780" t="s">
        <v>2804</v>
      </c>
      <c r="S30" s="780" t="str">
        <f>IF(AF31&lt;43586,"（平成","（令和")</f>
        <v>（平成</v>
      </c>
      <c r="T30" s="780"/>
      <c r="U30" s="846" t="str">
        <f>IF(AF31="","",IF(AF31&lt;43586,(YEAR(AF31)-1988),IF(AF31&lt;43831,TEXT(AF31,"元"),(YEAR(AF31)-2018))))</f>
        <v/>
      </c>
      <c r="V30" s="782" t="s">
        <v>5</v>
      </c>
      <c r="W30" s="846" t="str">
        <f>IF(AF31="","",MONTH(AF31))</f>
        <v/>
      </c>
      <c r="X30" s="782" t="s">
        <v>2710</v>
      </c>
      <c r="Y30" s="846" t="str">
        <f>IF(AF31="","",DAY(AF31))</f>
        <v/>
      </c>
      <c r="Z30" s="780" t="s">
        <v>2711</v>
      </c>
      <c r="AA30" s="780"/>
      <c r="AB30" s="780" t="s">
        <v>2804</v>
      </c>
      <c r="AC30" s="780"/>
      <c r="AE30" s="777" t="s">
        <v>2519</v>
      </c>
      <c r="AF30" s="2055"/>
      <c r="AG30" s="2056"/>
      <c r="AH30" s="801"/>
    </row>
    <row r="31" spans="1:34" s="777" customFormat="1" ht="17.100000000000001" customHeight="1" thickBot="1">
      <c r="A31" s="823"/>
      <c r="B31" s="823"/>
      <c r="C31" s="823"/>
      <c r="D31" s="823"/>
      <c r="E31" s="823"/>
      <c r="F31" s="823"/>
      <c r="G31" s="823"/>
      <c r="H31" s="823"/>
      <c r="I31" s="823"/>
      <c r="J31" s="823"/>
      <c r="K31" s="840"/>
      <c r="L31" s="843"/>
      <c r="M31" s="840"/>
      <c r="N31" s="843"/>
      <c r="O31" s="840"/>
      <c r="P31" s="823"/>
      <c r="Q31" s="843"/>
      <c r="R31" s="823"/>
      <c r="S31" s="823"/>
      <c r="T31" s="823"/>
      <c r="U31" s="840"/>
      <c r="V31" s="843"/>
      <c r="W31" s="840"/>
      <c r="X31" s="843"/>
      <c r="Y31" s="840"/>
      <c r="Z31" s="823"/>
      <c r="AA31" s="823"/>
      <c r="AB31" s="823"/>
      <c r="AC31" s="823"/>
      <c r="AF31" s="2055"/>
      <c r="AG31" s="2056"/>
      <c r="AH31" s="801"/>
    </row>
    <row r="32" spans="1:34" s="777" customFormat="1" ht="17.100000000000001" customHeight="1">
      <c r="A32" s="780" t="s">
        <v>3660</v>
      </c>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row>
    <row r="33" spans="1:29" s="777" customFormat="1" ht="17.100000000000001" customHeight="1">
      <c r="A33" s="780" t="s">
        <v>3654</v>
      </c>
      <c r="B33" s="780"/>
      <c r="C33" s="780"/>
      <c r="D33" s="780"/>
      <c r="E33" s="780"/>
      <c r="F33" s="780"/>
      <c r="G33" s="780"/>
      <c r="H33" s="780"/>
      <c r="I33" s="780"/>
      <c r="J33" s="780"/>
      <c r="K33" s="2057"/>
      <c r="L33" s="2057"/>
      <c r="M33" s="2057"/>
      <c r="N33" s="2057"/>
      <c r="O33" s="2057"/>
      <c r="P33" s="2057"/>
      <c r="Q33" s="2057"/>
      <c r="R33" s="2057"/>
      <c r="S33" s="2057"/>
      <c r="T33" s="2057"/>
      <c r="U33" s="2057"/>
      <c r="V33" s="2057"/>
      <c r="W33" s="2057"/>
      <c r="X33" s="2057"/>
      <c r="Y33" s="2057"/>
      <c r="Z33" s="2057"/>
      <c r="AA33" s="2057"/>
      <c r="AB33" s="2057"/>
      <c r="AC33" s="2057"/>
    </row>
    <row r="34" spans="1:29" s="777" customFormat="1" ht="17.100000000000001" customHeight="1">
      <c r="A34" s="780" t="s">
        <v>3655</v>
      </c>
      <c r="B34" s="780"/>
      <c r="C34" s="780"/>
      <c r="D34" s="780"/>
      <c r="E34" s="780"/>
      <c r="F34" s="780"/>
      <c r="G34" s="780"/>
      <c r="H34" s="780"/>
      <c r="I34" s="780"/>
      <c r="J34" s="780"/>
      <c r="K34" s="2057"/>
      <c r="L34" s="2057"/>
      <c r="M34" s="2057"/>
      <c r="N34" s="2057"/>
      <c r="O34" s="2057"/>
      <c r="P34" s="2057"/>
      <c r="Q34" s="2057"/>
      <c r="R34" s="2057"/>
      <c r="S34" s="2057"/>
      <c r="T34" s="2057"/>
      <c r="U34" s="2057"/>
      <c r="V34" s="2057"/>
      <c r="W34" s="2057"/>
      <c r="X34" s="2057"/>
      <c r="Y34" s="2057"/>
      <c r="Z34" s="2057"/>
      <c r="AA34" s="2057"/>
      <c r="AB34" s="2057"/>
      <c r="AC34" s="2057"/>
    </row>
    <row r="35" spans="1:29" s="777" customFormat="1" ht="17.100000000000001" customHeight="1">
      <c r="A35" s="780"/>
      <c r="B35" s="780"/>
      <c r="C35" s="780"/>
      <c r="D35" s="780"/>
      <c r="E35" s="780"/>
      <c r="F35" s="780"/>
      <c r="G35" s="780"/>
      <c r="H35" s="780"/>
      <c r="I35" s="780"/>
      <c r="J35" s="780"/>
      <c r="K35" s="2057"/>
      <c r="L35" s="2057"/>
      <c r="M35" s="2057"/>
      <c r="N35" s="2057"/>
      <c r="O35" s="2057"/>
      <c r="P35" s="2057"/>
      <c r="Q35" s="2057"/>
      <c r="R35" s="2057"/>
      <c r="S35" s="2057"/>
      <c r="T35" s="2057"/>
      <c r="U35" s="2057"/>
      <c r="V35" s="2057"/>
      <c r="W35" s="2057"/>
      <c r="X35" s="2057"/>
      <c r="Y35" s="2057"/>
      <c r="Z35" s="2057"/>
      <c r="AA35" s="2057"/>
      <c r="AB35" s="2057"/>
      <c r="AC35" s="2057"/>
    </row>
    <row r="36" spans="1:29" s="777" customFormat="1" ht="17.100000000000001" customHeight="1">
      <c r="A36" s="823"/>
      <c r="B36" s="823"/>
      <c r="C36" s="823"/>
      <c r="D36" s="823"/>
      <c r="E36" s="823"/>
      <c r="F36" s="823"/>
      <c r="G36" s="823"/>
      <c r="H36" s="823"/>
      <c r="I36" s="823"/>
      <c r="J36" s="823"/>
      <c r="K36" s="2058"/>
      <c r="L36" s="2058"/>
      <c r="M36" s="2058"/>
      <c r="N36" s="2058"/>
      <c r="O36" s="2058"/>
      <c r="P36" s="2058"/>
      <c r="Q36" s="2058"/>
      <c r="R36" s="2058"/>
      <c r="S36" s="2058"/>
      <c r="T36" s="2058"/>
      <c r="U36" s="2058"/>
      <c r="V36" s="2058"/>
      <c r="W36" s="2058"/>
      <c r="X36" s="2058"/>
      <c r="Y36" s="2058"/>
      <c r="Z36" s="2058"/>
      <c r="AA36" s="2058"/>
      <c r="AB36" s="2058"/>
      <c r="AC36" s="2058"/>
    </row>
    <row r="37" spans="1:29" s="777" customFormat="1" ht="17.100000000000001" customHeight="1">
      <c r="A37" s="822" t="s">
        <v>3661</v>
      </c>
      <c r="B37" s="822"/>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row>
    <row r="38" spans="1:29" ht="17.100000000000001" customHeight="1">
      <c r="A38" s="2054"/>
      <c r="B38" s="2054"/>
      <c r="C38" s="2054"/>
      <c r="D38" s="2054"/>
      <c r="E38" s="2054"/>
      <c r="F38" s="2054"/>
      <c r="G38" s="2054"/>
      <c r="H38" s="2054"/>
      <c r="I38" s="2054"/>
      <c r="J38" s="2054"/>
      <c r="K38" s="2054"/>
      <c r="L38" s="2054"/>
      <c r="M38" s="2054"/>
      <c r="N38" s="2054"/>
      <c r="O38" s="2054"/>
      <c r="P38" s="2054"/>
      <c r="Q38" s="2054"/>
      <c r="R38" s="2054"/>
      <c r="S38" s="2054"/>
      <c r="T38" s="2054"/>
      <c r="U38" s="2054"/>
      <c r="V38" s="2054"/>
      <c r="W38" s="2054"/>
      <c r="X38" s="2054"/>
      <c r="Y38" s="2054"/>
      <c r="Z38" s="2054"/>
      <c r="AA38" s="2054"/>
      <c r="AB38" s="2054"/>
      <c r="AC38" s="2054"/>
    </row>
    <row r="39" spans="1:29" ht="17.100000000000001" customHeight="1">
      <c r="A39" s="2054"/>
      <c r="B39" s="2054"/>
      <c r="C39" s="2054"/>
      <c r="D39" s="2054"/>
      <c r="E39" s="2054"/>
      <c r="F39" s="2054"/>
      <c r="G39" s="2054"/>
      <c r="H39" s="2054"/>
      <c r="I39" s="2054"/>
      <c r="J39" s="2054"/>
      <c r="K39" s="2054"/>
      <c r="L39" s="2054"/>
      <c r="M39" s="2054"/>
      <c r="N39" s="2054"/>
      <c r="O39" s="2054"/>
      <c r="P39" s="2054"/>
      <c r="Q39" s="2054"/>
      <c r="R39" s="2054"/>
      <c r="S39" s="2054"/>
      <c r="T39" s="2054"/>
      <c r="U39" s="2054"/>
      <c r="V39" s="2054"/>
      <c r="W39" s="2054"/>
      <c r="X39" s="2054"/>
      <c r="Y39" s="2054"/>
      <c r="Z39" s="2054"/>
      <c r="AA39" s="2054"/>
      <c r="AB39" s="2054"/>
      <c r="AC39" s="2054"/>
    </row>
    <row r="40" spans="1:29" ht="20.100000000000001" customHeight="1">
      <c r="A40" s="2072"/>
      <c r="B40" s="2072"/>
      <c r="C40" s="2072"/>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row>
    <row r="86" spans="1:1" ht="20.100000000000001" customHeight="1">
      <c r="A86" s="812" t="s">
        <v>2887</v>
      </c>
    </row>
    <row r="87" spans="1:1" ht="20.100000000000001" customHeight="1">
      <c r="A87" s="812" t="s">
        <v>2889</v>
      </c>
    </row>
    <row r="88" spans="1:1" ht="20.100000000000001" customHeight="1">
      <c r="A88" s="812" t="s">
        <v>2891</v>
      </c>
    </row>
    <row r="89" spans="1:1" ht="20.100000000000001" customHeight="1">
      <c r="A89" s="812" t="s">
        <v>2893</v>
      </c>
    </row>
    <row r="90" spans="1:1" ht="20.100000000000001" customHeight="1">
      <c r="A90" s="834" t="s">
        <v>2895</v>
      </c>
    </row>
    <row r="91" spans="1:1" ht="20.100000000000001" customHeight="1">
      <c r="A91" s="834" t="s">
        <v>2897</v>
      </c>
    </row>
    <row r="92" spans="1:1" ht="20.100000000000001" customHeight="1">
      <c r="A92" s="834" t="s">
        <v>2899</v>
      </c>
    </row>
    <row r="93" spans="1:1" ht="20.100000000000001" customHeight="1">
      <c r="A93" s="834" t="s">
        <v>2901</v>
      </c>
    </row>
    <row r="94" spans="1:1" ht="20.100000000000001" customHeight="1">
      <c r="A94" s="834" t="s">
        <v>2903</v>
      </c>
    </row>
    <row r="95" spans="1:1" ht="20.100000000000001" customHeight="1">
      <c r="A95" s="834" t="s">
        <v>2905</v>
      </c>
    </row>
    <row r="96" spans="1:1" ht="20.100000000000001" customHeight="1">
      <c r="A96" s="834" t="s">
        <v>2907</v>
      </c>
    </row>
    <row r="97" spans="1:1" ht="20.100000000000001" customHeight="1">
      <c r="A97" s="834" t="s">
        <v>2909</v>
      </c>
    </row>
    <row r="98" spans="1:1" ht="20.100000000000001" customHeight="1">
      <c r="A98" s="834" t="s">
        <v>2911</v>
      </c>
    </row>
    <row r="99" spans="1:1" ht="20.100000000000001" customHeight="1">
      <c r="A99" s="834" t="s">
        <v>2913</v>
      </c>
    </row>
  </sheetData>
  <mergeCells count="30">
    <mergeCell ref="AB27:AB28"/>
    <mergeCell ref="J12:AC12"/>
    <mergeCell ref="A2:AC2"/>
    <mergeCell ref="F5:AC5"/>
    <mergeCell ref="F6:AC6"/>
    <mergeCell ref="V8:AB8"/>
    <mergeCell ref="V11:AB11"/>
    <mergeCell ref="AF14:AG14"/>
    <mergeCell ref="AF18:AG18"/>
    <mergeCell ref="AF20:AG20"/>
    <mergeCell ref="I22:L22"/>
    <mergeCell ref="J25:Q26"/>
    <mergeCell ref="T25:AA26"/>
    <mergeCell ref="T16:AC16"/>
    <mergeCell ref="A38:AC38"/>
    <mergeCell ref="A39:AC39"/>
    <mergeCell ref="A40:AC40"/>
    <mergeCell ref="AF30:AG30"/>
    <mergeCell ref="AF31:AG31"/>
    <mergeCell ref="K33:AC33"/>
    <mergeCell ref="K35:AC35"/>
    <mergeCell ref="K36:AC36"/>
    <mergeCell ref="K34:AC34"/>
    <mergeCell ref="J29:Q29"/>
    <mergeCell ref="T29:AA29"/>
    <mergeCell ref="I27:I28"/>
    <mergeCell ref="J27:Q28"/>
    <mergeCell ref="R27:R28"/>
    <mergeCell ref="S27:S28"/>
    <mergeCell ref="T27:AA28"/>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849" customWidth="1"/>
    <col min="30" max="33" width="2.5" style="849"/>
    <col min="34" max="34" width="17.125" style="849" customWidth="1"/>
    <col min="35" max="64" width="2.875" style="849" customWidth="1"/>
    <col min="65" max="256" width="2.5" style="849"/>
    <col min="257" max="285" width="3" style="849" customWidth="1"/>
    <col min="286" max="289" width="2.5" style="849"/>
    <col min="290" max="290" width="17.125" style="849" customWidth="1"/>
    <col min="291" max="320" width="2.875" style="849" customWidth="1"/>
    <col min="321" max="512" width="2.5" style="849"/>
    <col min="513" max="541" width="3" style="849" customWidth="1"/>
    <col min="542" max="545" width="2.5" style="849"/>
    <col min="546" max="546" width="17.125" style="849" customWidth="1"/>
    <col min="547" max="576" width="2.875" style="849" customWidth="1"/>
    <col min="577" max="768" width="2.5" style="849"/>
    <col min="769" max="797" width="3" style="849" customWidth="1"/>
    <col min="798" max="801" width="2.5" style="849"/>
    <col min="802" max="802" width="17.125" style="849" customWidth="1"/>
    <col min="803" max="832" width="2.875" style="849" customWidth="1"/>
    <col min="833" max="1024" width="2.5" style="849"/>
    <col min="1025" max="1053" width="3" style="849" customWidth="1"/>
    <col min="1054" max="1057" width="2.5" style="849"/>
    <col min="1058" max="1058" width="17.125" style="849" customWidth="1"/>
    <col min="1059" max="1088" width="2.875" style="849" customWidth="1"/>
    <col min="1089" max="1280" width="2.5" style="849"/>
    <col min="1281" max="1309" width="3" style="849" customWidth="1"/>
    <col min="1310" max="1313" width="2.5" style="849"/>
    <col min="1314" max="1314" width="17.125" style="849" customWidth="1"/>
    <col min="1315" max="1344" width="2.875" style="849" customWidth="1"/>
    <col min="1345" max="1536" width="2.5" style="849"/>
    <col min="1537" max="1565" width="3" style="849" customWidth="1"/>
    <col min="1566" max="1569" width="2.5" style="849"/>
    <col min="1570" max="1570" width="17.125" style="849" customWidth="1"/>
    <col min="1571" max="1600" width="2.875" style="849" customWidth="1"/>
    <col min="1601" max="1792" width="2.5" style="849"/>
    <col min="1793" max="1821" width="3" style="849" customWidth="1"/>
    <col min="1822" max="1825" width="2.5" style="849"/>
    <col min="1826" max="1826" width="17.125" style="849" customWidth="1"/>
    <col min="1827" max="1856" width="2.875" style="849" customWidth="1"/>
    <col min="1857" max="2048" width="2.5" style="849"/>
    <col min="2049" max="2077" width="3" style="849" customWidth="1"/>
    <col min="2078" max="2081" width="2.5" style="849"/>
    <col min="2082" max="2082" width="17.125" style="849" customWidth="1"/>
    <col min="2083" max="2112" width="2.875" style="849" customWidth="1"/>
    <col min="2113" max="2304" width="2.5" style="849"/>
    <col min="2305" max="2333" width="3" style="849" customWidth="1"/>
    <col min="2334" max="2337" width="2.5" style="849"/>
    <col min="2338" max="2338" width="17.125" style="849" customWidth="1"/>
    <col min="2339" max="2368" width="2.875" style="849" customWidth="1"/>
    <col min="2369" max="2560" width="2.5" style="849"/>
    <col min="2561" max="2589" width="3" style="849" customWidth="1"/>
    <col min="2590" max="2593" width="2.5" style="849"/>
    <col min="2594" max="2594" width="17.125" style="849" customWidth="1"/>
    <col min="2595" max="2624" width="2.875" style="849" customWidth="1"/>
    <col min="2625" max="2816" width="2.5" style="849"/>
    <col min="2817" max="2845" width="3" style="849" customWidth="1"/>
    <col min="2846" max="2849" width="2.5" style="849"/>
    <col min="2850" max="2850" width="17.125" style="849" customWidth="1"/>
    <col min="2851" max="2880" width="2.875" style="849" customWidth="1"/>
    <col min="2881" max="3072" width="2.5" style="849"/>
    <col min="3073" max="3101" width="3" style="849" customWidth="1"/>
    <col min="3102" max="3105" width="2.5" style="849"/>
    <col min="3106" max="3106" width="17.125" style="849" customWidth="1"/>
    <col min="3107" max="3136" width="2.875" style="849" customWidth="1"/>
    <col min="3137" max="3328" width="2.5" style="849"/>
    <col min="3329" max="3357" width="3" style="849" customWidth="1"/>
    <col min="3358" max="3361" width="2.5" style="849"/>
    <col min="3362" max="3362" width="17.125" style="849" customWidth="1"/>
    <col min="3363" max="3392" width="2.875" style="849" customWidth="1"/>
    <col min="3393" max="3584" width="2.5" style="849"/>
    <col min="3585" max="3613" width="3" style="849" customWidth="1"/>
    <col min="3614" max="3617" width="2.5" style="849"/>
    <col min="3618" max="3618" width="17.125" style="849" customWidth="1"/>
    <col min="3619" max="3648" width="2.875" style="849" customWidth="1"/>
    <col min="3649" max="3840" width="2.5" style="849"/>
    <col min="3841" max="3869" width="3" style="849" customWidth="1"/>
    <col min="3870" max="3873" width="2.5" style="849"/>
    <col min="3874" max="3874" width="17.125" style="849" customWidth="1"/>
    <col min="3875" max="3904" width="2.875" style="849" customWidth="1"/>
    <col min="3905" max="4096" width="2.5" style="849"/>
    <col min="4097" max="4125" width="3" style="849" customWidth="1"/>
    <col min="4126" max="4129" width="2.5" style="849"/>
    <col min="4130" max="4130" width="17.125" style="849" customWidth="1"/>
    <col min="4131" max="4160" width="2.875" style="849" customWidth="1"/>
    <col min="4161" max="4352" width="2.5" style="849"/>
    <col min="4353" max="4381" width="3" style="849" customWidth="1"/>
    <col min="4382" max="4385" width="2.5" style="849"/>
    <col min="4386" max="4386" width="17.125" style="849" customWidth="1"/>
    <col min="4387" max="4416" width="2.875" style="849" customWidth="1"/>
    <col min="4417" max="4608" width="2.5" style="849"/>
    <col min="4609" max="4637" width="3" style="849" customWidth="1"/>
    <col min="4638" max="4641" width="2.5" style="849"/>
    <col min="4642" max="4642" width="17.125" style="849" customWidth="1"/>
    <col min="4643" max="4672" width="2.875" style="849" customWidth="1"/>
    <col min="4673" max="4864" width="2.5" style="849"/>
    <col min="4865" max="4893" width="3" style="849" customWidth="1"/>
    <col min="4894" max="4897" width="2.5" style="849"/>
    <col min="4898" max="4898" width="17.125" style="849" customWidth="1"/>
    <col min="4899" max="4928" width="2.875" style="849" customWidth="1"/>
    <col min="4929" max="5120" width="2.5" style="849"/>
    <col min="5121" max="5149" width="3" style="849" customWidth="1"/>
    <col min="5150" max="5153" width="2.5" style="849"/>
    <col min="5154" max="5154" width="17.125" style="849" customWidth="1"/>
    <col min="5155" max="5184" width="2.875" style="849" customWidth="1"/>
    <col min="5185" max="5376" width="2.5" style="849"/>
    <col min="5377" max="5405" width="3" style="849" customWidth="1"/>
    <col min="5406" max="5409" width="2.5" style="849"/>
    <col min="5410" max="5410" width="17.125" style="849" customWidth="1"/>
    <col min="5411" max="5440" width="2.875" style="849" customWidth="1"/>
    <col min="5441" max="5632" width="2.5" style="849"/>
    <col min="5633" max="5661" width="3" style="849" customWidth="1"/>
    <col min="5662" max="5665" width="2.5" style="849"/>
    <col min="5666" max="5666" width="17.125" style="849" customWidth="1"/>
    <col min="5667" max="5696" width="2.875" style="849" customWidth="1"/>
    <col min="5697" max="5888" width="2.5" style="849"/>
    <col min="5889" max="5917" width="3" style="849" customWidth="1"/>
    <col min="5918" max="5921" width="2.5" style="849"/>
    <col min="5922" max="5922" width="17.125" style="849" customWidth="1"/>
    <col min="5923" max="5952" width="2.875" style="849" customWidth="1"/>
    <col min="5953" max="6144" width="2.5" style="849"/>
    <col min="6145" max="6173" width="3" style="849" customWidth="1"/>
    <col min="6174" max="6177" width="2.5" style="849"/>
    <col min="6178" max="6178" width="17.125" style="849" customWidth="1"/>
    <col min="6179" max="6208" width="2.875" style="849" customWidth="1"/>
    <col min="6209" max="6400" width="2.5" style="849"/>
    <col min="6401" max="6429" width="3" style="849" customWidth="1"/>
    <col min="6430" max="6433" width="2.5" style="849"/>
    <col min="6434" max="6434" width="17.125" style="849" customWidth="1"/>
    <col min="6435" max="6464" width="2.875" style="849" customWidth="1"/>
    <col min="6465" max="6656" width="2.5" style="849"/>
    <col min="6657" max="6685" width="3" style="849" customWidth="1"/>
    <col min="6686" max="6689" width="2.5" style="849"/>
    <col min="6690" max="6690" width="17.125" style="849" customWidth="1"/>
    <col min="6691" max="6720" width="2.875" style="849" customWidth="1"/>
    <col min="6721" max="6912" width="2.5" style="849"/>
    <col min="6913" max="6941" width="3" style="849" customWidth="1"/>
    <col min="6942" max="6945" width="2.5" style="849"/>
    <col min="6946" max="6946" width="17.125" style="849" customWidth="1"/>
    <col min="6947" max="6976" width="2.875" style="849" customWidth="1"/>
    <col min="6977" max="7168" width="2.5" style="849"/>
    <col min="7169" max="7197" width="3" style="849" customWidth="1"/>
    <col min="7198" max="7201" width="2.5" style="849"/>
    <col min="7202" max="7202" width="17.125" style="849" customWidth="1"/>
    <col min="7203" max="7232" width="2.875" style="849" customWidth="1"/>
    <col min="7233" max="7424" width="2.5" style="849"/>
    <col min="7425" max="7453" width="3" style="849" customWidth="1"/>
    <col min="7454" max="7457" width="2.5" style="849"/>
    <col min="7458" max="7458" width="17.125" style="849" customWidth="1"/>
    <col min="7459" max="7488" width="2.875" style="849" customWidth="1"/>
    <col min="7489" max="7680" width="2.5" style="849"/>
    <col min="7681" max="7709" width="3" style="849" customWidth="1"/>
    <col min="7710" max="7713" width="2.5" style="849"/>
    <col min="7714" max="7714" width="17.125" style="849" customWidth="1"/>
    <col min="7715" max="7744" width="2.875" style="849" customWidth="1"/>
    <col min="7745" max="7936" width="2.5" style="849"/>
    <col min="7937" max="7965" width="3" style="849" customWidth="1"/>
    <col min="7966" max="7969" width="2.5" style="849"/>
    <col min="7970" max="7970" width="17.125" style="849" customWidth="1"/>
    <col min="7971" max="8000" width="2.875" style="849" customWidth="1"/>
    <col min="8001" max="8192" width="2.5" style="849"/>
    <col min="8193" max="8221" width="3" style="849" customWidth="1"/>
    <col min="8222" max="8225" width="2.5" style="849"/>
    <col min="8226" max="8226" width="17.125" style="849" customWidth="1"/>
    <col min="8227" max="8256" width="2.875" style="849" customWidth="1"/>
    <col min="8257" max="8448" width="2.5" style="849"/>
    <col min="8449" max="8477" width="3" style="849" customWidth="1"/>
    <col min="8478" max="8481" width="2.5" style="849"/>
    <col min="8482" max="8482" width="17.125" style="849" customWidth="1"/>
    <col min="8483" max="8512" width="2.875" style="849" customWidth="1"/>
    <col min="8513" max="8704" width="2.5" style="849"/>
    <col min="8705" max="8733" width="3" style="849" customWidth="1"/>
    <col min="8734" max="8737" width="2.5" style="849"/>
    <col min="8738" max="8738" width="17.125" style="849" customWidth="1"/>
    <col min="8739" max="8768" width="2.875" style="849" customWidth="1"/>
    <col min="8769" max="8960" width="2.5" style="849"/>
    <col min="8961" max="8989" width="3" style="849" customWidth="1"/>
    <col min="8990" max="8993" width="2.5" style="849"/>
    <col min="8994" max="8994" width="17.125" style="849" customWidth="1"/>
    <col min="8995" max="9024" width="2.875" style="849" customWidth="1"/>
    <col min="9025" max="9216" width="2.5" style="849"/>
    <col min="9217" max="9245" width="3" style="849" customWidth="1"/>
    <col min="9246" max="9249" width="2.5" style="849"/>
    <col min="9250" max="9250" width="17.125" style="849" customWidth="1"/>
    <col min="9251" max="9280" width="2.875" style="849" customWidth="1"/>
    <col min="9281" max="9472" width="2.5" style="849"/>
    <col min="9473" max="9501" width="3" style="849" customWidth="1"/>
    <col min="9502" max="9505" width="2.5" style="849"/>
    <col min="9506" max="9506" width="17.125" style="849" customWidth="1"/>
    <col min="9507" max="9536" width="2.875" style="849" customWidth="1"/>
    <col min="9537" max="9728" width="2.5" style="849"/>
    <col min="9729" max="9757" width="3" style="849" customWidth="1"/>
    <col min="9758" max="9761" width="2.5" style="849"/>
    <col min="9762" max="9762" width="17.125" style="849" customWidth="1"/>
    <col min="9763" max="9792" width="2.875" style="849" customWidth="1"/>
    <col min="9793" max="9984" width="2.5" style="849"/>
    <col min="9985" max="10013" width="3" style="849" customWidth="1"/>
    <col min="10014" max="10017" width="2.5" style="849"/>
    <col min="10018" max="10018" width="17.125" style="849" customWidth="1"/>
    <col min="10019" max="10048" width="2.875" style="849" customWidth="1"/>
    <col min="10049" max="10240" width="2.5" style="849"/>
    <col min="10241" max="10269" width="3" style="849" customWidth="1"/>
    <col min="10270" max="10273" width="2.5" style="849"/>
    <col min="10274" max="10274" width="17.125" style="849" customWidth="1"/>
    <col min="10275" max="10304" width="2.875" style="849" customWidth="1"/>
    <col min="10305" max="10496" width="2.5" style="849"/>
    <col min="10497" max="10525" width="3" style="849" customWidth="1"/>
    <col min="10526" max="10529" width="2.5" style="849"/>
    <col min="10530" max="10530" width="17.125" style="849" customWidth="1"/>
    <col min="10531" max="10560" width="2.875" style="849" customWidth="1"/>
    <col min="10561" max="10752" width="2.5" style="849"/>
    <col min="10753" max="10781" width="3" style="849" customWidth="1"/>
    <col min="10782" max="10785" width="2.5" style="849"/>
    <col min="10786" max="10786" width="17.125" style="849" customWidth="1"/>
    <col min="10787" max="10816" width="2.875" style="849" customWidth="1"/>
    <col min="10817" max="11008" width="2.5" style="849"/>
    <col min="11009" max="11037" width="3" style="849" customWidth="1"/>
    <col min="11038" max="11041" width="2.5" style="849"/>
    <col min="11042" max="11042" width="17.125" style="849" customWidth="1"/>
    <col min="11043" max="11072" width="2.875" style="849" customWidth="1"/>
    <col min="11073" max="11264" width="2.5" style="849"/>
    <col min="11265" max="11293" width="3" style="849" customWidth="1"/>
    <col min="11294" max="11297" width="2.5" style="849"/>
    <col min="11298" max="11298" width="17.125" style="849" customWidth="1"/>
    <col min="11299" max="11328" width="2.875" style="849" customWidth="1"/>
    <col min="11329" max="11520" width="2.5" style="849"/>
    <col min="11521" max="11549" width="3" style="849" customWidth="1"/>
    <col min="11550" max="11553" width="2.5" style="849"/>
    <col min="11554" max="11554" width="17.125" style="849" customWidth="1"/>
    <col min="11555" max="11584" width="2.875" style="849" customWidth="1"/>
    <col min="11585" max="11776" width="2.5" style="849"/>
    <col min="11777" max="11805" width="3" style="849" customWidth="1"/>
    <col min="11806" max="11809" width="2.5" style="849"/>
    <col min="11810" max="11810" width="17.125" style="849" customWidth="1"/>
    <col min="11811" max="11840" width="2.875" style="849" customWidth="1"/>
    <col min="11841" max="12032" width="2.5" style="849"/>
    <col min="12033" max="12061" width="3" style="849" customWidth="1"/>
    <col min="12062" max="12065" width="2.5" style="849"/>
    <col min="12066" max="12066" width="17.125" style="849" customWidth="1"/>
    <col min="12067" max="12096" width="2.875" style="849" customWidth="1"/>
    <col min="12097" max="12288" width="2.5" style="849"/>
    <col min="12289" max="12317" width="3" style="849" customWidth="1"/>
    <col min="12318" max="12321" width="2.5" style="849"/>
    <col min="12322" max="12322" width="17.125" style="849" customWidth="1"/>
    <col min="12323" max="12352" width="2.875" style="849" customWidth="1"/>
    <col min="12353" max="12544" width="2.5" style="849"/>
    <col min="12545" max="12573" width="3" style="849" customWidth="1"/>
    <col min="12574" max="12577" width="2.5" style="849"/>
    <col min="12578" max="12578" width="17.125" style="849" customWidth="1"/>
    <col min="12579" max="12608" width="2.875" style="849" customWidth="1"/>
    <col min="12609" max="12800" width="2.5" style="849"/>
    <col min="12801" max="12829" width="3" style="849" customWidth="1"/>
    <col min="12830" max="12833" width="2.5" style="849"/>
    <col min="12834" max="12834" width="17.125" style="849" customWidth="1"/>
    <col min="12835" max="12864" width="2.875" style="849" customWidth="1"/>
    <col min="12865" max="13056" width="2.5" style="849"/>
    <col min="13057" max="13085" width="3" style="849" customWidth="1"/>
    <col min="13086" max="13089" width="2.5" style="849"/>
    <col min="13090" max="13090" width="17.125" style="849" customWidth="1"/>
    <col min="13091" max="13120" width="2.875" style="849" customWidth="1"/>
    <col min="13121" max="13312" width="2.5" style="849"/>
    <col min="13313" max="13341" width="3" style="849" customWidth="1"/>
    <col min="13342" max="13345" width="2.5" style="849"/>
    <col min="13346" max="13346" width="17.125" style="849" customWidth="1"/>
    <col min="13347" max="13376" width="2.875" style="849" customWidth="1"/>
    <col min="13377" max="13568" width="2.5" style="849"/>
    <col min="13569" max="13597" width="3" style="849" customWidth="1"/>
    <col min="13598" max="13601" width="2.5" style="849"/>
    <col min="13602" max="13602" width="17.125" style="849" customWidth="1"/>
    <col min="13603" max="13632" width="2.875" style="849" customWidth="1"/>
    <col min="13633" max="13824" width="2.5" style="849"/>
    <col min="13825" max="13853" width="3" style="849" customWidth="1"/>
    <col min="13854" max="13857" width="2.5" style="849"/>
    <col min="13858" max="13858" width="17.125" style="849" customWidth="1"/>
    <col min="13859" max="13888" width="2.875" style="849" customWidth="1"/>
    <col min="13889" max="14080" width="2.5" style="849"/>
    <col min="14081" max="14109" width="3" style="849" customWidth="1"/>
    <col min="14110" max="14113" width="2.5" style="849"/>
    <col min="14114" max="14114" width="17.125" style="849" customWidth="1"/>
    <col min="14115" max="14144" width="2.875" style="849" customWidth="1"/>
    <col min="14145" max="14336" width="2.5" style="849"/>
    <col min="14337" max="14365" width="3" style="849" customWidth="1"/>
    <col min="14366" max="14369" width="2.5" style="849"/>
    <col min="14370" max="14370" width="17.125" style="849" customWidth="1"/>
    <col min="14371" max="14400" width="2.875" style="849" customWidth="1"/>
    <col min="14401" max="14592" width="2.5" style="849"/>
    <col min="14593" max="14621" width="3" style="849" customWidth="1"/>
    <col min="14622" max="14625" width="2.5" style="849"/>
    <col min="14626" max="14626" width="17.125" style="849" customWidth="1"/>
    <col min="14627" max="14656" width="2.875" style="849" customWidth="1"/>
    <col min="14657" max="14848" width="2.5" style="849"/>
    <col min="14849" max="14877" width="3" style="849" customWidth="1"/>
    <col min="14878" max="14881" width="2.5" style="849"/>
    <col min="14882" max="14882" width="17.125" style="849" customWidth="1"/>
    <col min="14883" max="14912" width="2.875" style="849" customWidth="1"/>
    <col min="14913" max="15104" width="2.5" style="849"/>
    <col min="15105" max="15133" width="3" style="849" customWidth="1"/>
    <col min="15134" max="15137" width="2.5" style="849"/>
    <col min="15138" max="15138" width="17.125" style="849" customWidth="1"/>
    <col min="15139" max="15168" width="2.875" style="849" customWidth="1"/>
    <col min="15169" max="15360" width="2.5" style="849"/>
    <col min="15361" max="15389" width="3" style="849" customWidth="1"/>
    <col min="15390" max="15393" width="2.5" style="849"/>
    <col min="15394" max="15394" width="17.125" style="849" customWidth="1"/>
    <col min="15395" max="15424" width="2.875" style="849" customWidth="1"/>
    <col min="15425" max="15616" width="2.5" style="849"/>
    <col min="15617" max="15645" width="3" style="849" customWidth="1"/>
    <col min="15646" max="15649" width="2.5" style="849"/>
    <col min="15650" max="15650" width="17.125" style="849" customWidth="1"/>
    <col min="15651" max="15680" width="2.875" style="849" customWidth="1"/>
    <col min="15681" max="15872" width="2.5" style="849"/>
    <col min="15873" max="15901" width="3" style="849" customWidth="1"/>
    <col min="15902" max="15905" width="2.5" style="849"/>
    <col min="15906" max="15906" width="17.125" style="849" customWidth="1"/>
    <col min="15907" max="15936" width="2.875" style="849" customWidth="1"/>
    <col min="15937" max="16128" width="2.5" style="849"/>
    <col min="16129" max="16157" width="3" style="849" customWidth="1"/>
    <col min="16158" max="16161" width="2.5" style="849"/>
    <col min="16162" max="16162" width="17.125" style="849" customWidth="1"/>
    <col min="16163" max="16192" width="2.875" style="849" customWidth="1"/>
    <col min="16193" max="16384" width="2.5" style="849"/>
  </cols>
  <sheetData>
    <row r="1" spans="1:64" ht="16.5" customHeight="1">
      <c r="A1" s="2139" t="s">
        <v>3662</v>
      </c>
      <c r="B1" s="2139"/>
      <c r="C1" s="2139"/>
      <c r="D1" s="2139"/>
      <c r="E1" s="2139"/>
      <c r="F1" s="2139"/>
      <c r="G1" s="2139"/>
      <c r="H1" s="2139"/>
      <c r="I1" s="2139"/>
      <c r="J1" s="2139"/>
      <c r="K1" s="2139"/>
      <c r="L1" s="2139"/>
      <c r="M1" s="2139"/>
      <c r="N1" s="2139"/>
      <c r="O1" s="2139"/>
      <c r="P1" s="2139"/>
      <c r="Q1" s="2139"/>
      <c r="R1" s="2139"/>
      <c r="S1" s="2139"/>
      <c r="T1" s="2139"/>
      <c r="U1" s="2139"/>
      <c r="V1" s="2139"/>
      <c r="W1" s="2139"/>
      <c r="X1" s="2139"/>
      <c r="Y1" s="2139"/>
      <c r="Z1" s="2139"/>
      <c r="AA1" s="2139"/>
      <c r="AB1" s="2139"/>
      <c r="AC1" s="2139"/>
      <c r="AH1" s="2140" t="s">
        <v>3663</v>
      </c>
      <c r="AI1" s="2140"/>
      <c r="AJ1" s="2140"/>
      <c r="AK1" s="2140"/>
      <c r="AL1" s="2140"/>
      <c r="AM1" s="2140"/>
    </row>
    <row r="2" spans="1:64" ht="16.5" customHeight="1">
      <c r="A2" s="850" t="s">
        <v>3664</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H2" s="2141"/>
      <c r="AI2" s="2141"/>
      <c r="AJ2" s="2141"/>
      <c r="AK2" s="2141"/>
      <c r="AL2" s="2141"/>
      <c r="AM2" s="2141"/>
    </row>
    <row r="3" spans="1:64" s="851" customFormat="1" ht="13.15" customHeight="1">
      <c r="A3" s="2079"/>
      <c r="B3" s="2133"/>
      <c r="C3" s="2133"/>
      <c r="D3" s="2133"/>
      <c r="E3" s="2134"/>
      <c r="F3" s="2115" t="s">
        <v>3665</v>
      </c>
      <c r="G3" s="2116"/>
      <c r="H3" s="2116"/>
      <c r="I3" s="2117"/>
      <c r="J3" s="2085" t="s">
        <v>3666</v>
      </c>
      <c r="K3" s="2086"/>
      <c r="L3" s="2086"/>
      <c r="M3" s="2087"/>
      <c r="N3" s="2115" t="s">
        <v>3667</v>
      </c>
      <c r="O3" s="2116"/>
      <c r="P3" s="2116"/>
      <c r="Q3" s="2117"/>
      <c r="R3" s="2085" t="s">
        <v>3668</v>
      </c>
      <c r="S3" s="2086"/>
      <c r="T3" s="2086"/>
      <c r="U3" s="2087"/>
      <c r="V3" s="2085" t="s">
        <v>3669</v>
      </c>
      <c r="W3" s="2086"/>
      <c r="X3" s="2086"/>
      <c r="Y3" s="2087"/>
      <c r="Z3" s="2115" t="s">
        <v>3670</v>
      </c>
      <c r="AA3" s="2116"/>
      <c r="AB3" s="2116"/>
      <c r="AC3" s="2117"/>
      <c r="AH3" s="2142"/>
      <c r="AI3" s="2079" t="s">
        <v>3665</v>
      </c>
      <c r="AJ3" s="2133"/>
      <c r="AK3" s="2133"/>
      <c r="AL3" s="2133"/>
      <c r="AM3" s="2134"/>
      <c r="AN3" s="2079" t="s">
        <v>3666</v>
      </c>
      <c r="AO3" s="2133"/>
      <c r="AP3" s="2133"/>
      <c r="AQ3" s="2133"/>
      <c r="AR3" s="2134"/>
      <c r="AS3" s="2079" t="s">
        <v>3667</v>
      </c>
      <c r="AT3" s="2133"/>
      <c r="AU3" s="2133"/>
      <c r="AV3" s="2133"/>
      <c r="AW3" s="2134"/>
      <c r="AX3" s="2079" t="s">
        <v>3668</v>
      </c>
      <c r="AY3" s="2133"/>
      <c r="AZ3" s="2133"/>
      <c r="BA3" s="2133"/>
      <c r="BB3" s="2134"/>
      <c r="BC3" s="2079" t="s">
        <v>3669</v>
      </c>
      <c r="BD3" s="2133"/>
      <c r="BE3" s="2133"/>
      <c r="BF3" s="2133"/>
      <c r="BG3" s="2134"/>
      <c r="BH3" s="2079" t="s">
        <v>3670</v>
      </c>
      <c r="BI3" s="2133"/>
      <c r="BJ3" s="2133"/>
      <c r="BK3" s="2133"/>
      <c r="BL3" s="2134"/>
    </row>
    <row r="4" spans="1:64" s="851" customFormat="1" ht="13.15" customHeight="1">
      <c r="A4" s="2080"/>
      <c r="B4" s="2135"/>
      <c r="C4" s="2135"/>
      <c r="D4" s="2135"/>
      <c r="E4" s="2136"/>
      <c r="F4" s="2118"/>
      <c r="G4" s="2119"/>
      <c r="H4" s="2119"/>
      <c r="I4" s="2120"/>
      <c r="J4" s="2088"/>
      <c r="K4" s="2089"/>
      <c r="L4" s="2089"/>
      <c r="M4" s="2090"/>
      <c r="N4" s="2118"/>
      <c r="O4" s="2119"/>
      <c r="P4" s="2119"/>
      <c r="Q4" s="2120"/>
      <c r="R4" s="2088"/>
      <c r="S4" s="2089"/>
      <c r="T4" s="2089"/>
      <c r="U4" s="2090"/>
      <c r="V4" s="2088"/>
      <c r="W4" s="2089"/>
      <c r="X4" s="2089"/>
      <c r="Y4" s="2090"/>
      <c r="Z4" s="2118"/>
      <c r="AA4" s="2119"/>
      <c r="AB4" s="2119"/>
      <c r="AC4" s="2120"/>
      <c r="AH4" s="2143"/>
      <c r="AI4" s="2080"/>
      <c r="AJ4" s="2135"/>
      <c r="AK4" s="2135"/>
      <c r="AL4" s="2135"/>
      <c r="AM4" s="2136"/>
      <c r="AN4" s="2080"/>
      <c r="AO4" s="2135"/>
      <c r="AP4" s="2135"/>
      <c r="AQ4" s="2135"/>
      <c r="AR4" s="2136"/>
      <c r="AS4" s="2080"/>
      <c r="AT4" s="2135"/>
      <c r="AU4" s="2135"/>
      <c r="AV4" s="2135"/>
      <c r="AW4" s="2136"/>
      <c r="AX4" s="2080"/>
      <c r="AY4" s="2135"/>
      <c r="AZ4" s="2135"/>
      <c r="BA4" s="2135"/>
      <c r="BB4" s="2136"/>
      <c r="BC4" s="2080"/>
      <c r="BD4" s="2135"/>
      <c r="BE4" s="2135"/>
      <c r="BF4" s="2135"/>
      <c r="BG4" s="2136"/>
      <c r="BH4" s="2080"/>
      <c r="BI4" s="2135"/>
      <c r="BJ4" s="2135"/>
      <c r="BK4" s="2135"/>
      <c r="BL4" s="2136"/>
    </row>
    <row r="5" spans="1:64" s="851" customFormat="1" ht="13.15" customHeight="1">
      <c r="A5" s="2080"/>
      <c r="B5" s="2135"/>
      <c r="C5" s="2135"/>
      <c r="D5" s="2135"/>
      <c r="E5" s="2136"/>
      <c r="F5" s="2118"/>
      <c r="G5" s="2119"/>
      <c r="H5" s="2119"/>
      <c r="I5" s="2120"/>
      <c r="J5" s="2088"/>
      <c r="K5" s="2089"/>
      <c r="L5" s="2089"/>
      <c r="M5" s="2090"/>
      <c r="N5" s="2118"/>
      <c r="O5" s="2119"/>
      <c r="P5" s="2119"/>
      <c r="Q5" s="2120"/>
      <c r="R5" s="2088"/>
      <c r="S5" s="2089"/>
      <c r="T5" s="2089"/>
      <c r="U5" s="2090"/>
      <c r="V5" s="2088"/>
      <c r="W5" s="2089"/>
      <c r="X5" s="2089"/>
      <c r="Y5" s="2090"/>
      <c r="Z5" s="2118"/>
      <c r="AA5" s="2119"/>
      <c r="AB5" s="2119"/>
      <c r="AC5" s="2120"/>
      <c r="AH5" s="2143"/>
      <c r="AI5" s="2080"/>
      <c r="AJ5" s="2135"/>
      <c r="AK5" s="2135"/>
      <c r="AL5" s="2135"/>
      <c r="AM5" s="2136"/>
      <c r="AN5" s="2080"/>
      <c r="AO5" s="2135"/>
      <c r="AP5" s="2135"/>
      <c r="AQ5" s="2135"/>
      <c r="AR5" s="2136"/>
      <c r="AS5" s="2080"/>
      <c r="AT5" s="2135"/>
      <c r="AU5" s="2135"/>
      <c r="AV5" s="2135"/>
      <c r="AW5" s="2136"/>
      <c r="AX5" s="2080"/>
      <c r="AY5" s="2135"/>
      <c r="AZ5" s="2135"/>
      <c r="BA5" s="2135"/>
      <c r="BB5" s="2136"/>
      <c r="BC5" s="2080"/>
      <c r="BD5" s="2135"/>
      <c r="BE5" s="2135"/>
      <c r="BF5" s="2135"/>
      <c r="BG5" s="2136"/>
      <c r="BH5" s="2080"/>
      <c r="BI5" s="2135"/>
      <c r="BJ5" s="2135"/>
      <c r="BK5" s="2135"/>
      <c r="BL5" s="2136"/>
    </row>
    <row r="6" spans="1:64" s="851" customFormat="1" ht="13.15" customHeight="1">
      <c r="A6" s="2080"/>
      <c r="B6" s="2135"/>
      <c r="C6" s="2135"/>
      <c r="D6" s="2135"/>
      <c r="E6" s="2136"/>
      <c r="F6" s="2118"/>
      <c r="G6" s="2119"/>
      <c r="H6" s="2119"/>
      <c r="I6" s="2120"/>
      <c r="J6" s="2088"/>
      <c r="K6" s="2089"/>
      <c r="L6" s="2089"/>
      <c r="M6" s="2090"/>
      <c r="N6" s="2118"/>
      <c r="O6" s="2119"/>
      <c r="P6" s="2119"/>
      <c r="Q6" s="2120"/>
      <c r="R6" s="2088"/>
      <c r="S6" s="2089"/>
      <c r="T6" s="2089"/>
      <c r="U6" s="2090"/>
      <c r="V6" s="2088"/>
      <c r="W6" s="2089"/>
      <c r="X6" s="2089"/>
      <c r="Y6" s="2090"/>
      <c r="Z6" s="2118"/>
      <c r="AA6" s="2119"/>
      <c r="AB6" s="2119"/>
      <c r="AC6" s="2120"/>
      <c r="AH6" s="2143"/>
      <c r="AI6" s="2080"/>
      <c r="AJ6" s="2135"/>
      <c r="AK6" s="2135"/>
      <c r="AL6" s="2135"/>
      <c r="AM6" s="2136"/>
      <c r="AN6" s="2080"/>
      <c r="AO6" s="2135"/>
      <c r="AP6" s="2135"/>
      <c r="AQ6" s="2135"/>
      <c r="AR6" s="2136"/>
      <c r="AS6" s="2080"/>
      <c r="AT6" s="2135"/>
      <c r="AU6" s="2135"/>
      <c r="AV6" s="2135"/>
      <c r="AW6" s="2136"/>
      <c r="AX6" s="2080"/>
      <c r="AY6" s="2135"/>
      <c r="AZ6" s="2135"/>
      <c r="BA6" s="2135"/>
      <c r="BB6" s="2136"/>
      <c r="BC6" s="2080"/>
      <c r="BD6" s="2135"/>
      <c r="BE6" s="2135"/>
      <c r="BF6" s="2135"/>
      <c r="BG6" s="2136"/>
      <c r="BH6" s="2080"/>
      <c r="BI6" s="2135"/>
      <c r="BJ6" s="2135"/>
      <c r="BK6" s="2135"/>
      <c r="BL6" s="2136"/>
    </row>
    <row r="7" spans="1:64" s="851" customFormat="1" ht="13.15" customHeight="1">
      <c r="A7" s="2081"/>
      <c r="B7" s="2137"/>
      <c r="C7" s="2137"/>
      <c r="D7" s="2137"/>
      <c r="E7" s="2138"/>
      <c r="F7" s="2121"/>
      <c r="G7" s="2122"/>
      <c r="H7" s="2122"/>
      <c r="I7" s="2123"/>
      <c r="J7" s="2091"/>
      <c r="K7" s="2092"/>
      <c r="L7" s="2092"/>
      <c r="M7" s="2093"/>
      <c r="N7" s="2121"/>
      <c r="O7" s="2122"/>
      <c r="P7" s="2122"/>
      <c r="Q7" s="2123"/>
      <c r="R7" s="2091"/>
      <c r="S7" s="2092"/>
      <c r="T7" s="2092"/>
      <c r="U7" s="2093"/>
      <c r="V7" s="2091"/>
      <c r="W7" s="2092"/>
      <c r="X7" s="2092"/>
      <c r="Y7" s="2093"/>
      <c r="Z7" s="2121"/>
      <c r="AA7" s="2122"/>
      <c r="AB7" s="2122"/>
      <c r="AC7" s="2123"/>
      <c r="AH7" s="2144"/>
      <c r="AI7" s="2081"/>
      <c r="AJ7" s="2137"/>
      <c r="AK7" s="2137"/>
      <c r="AL7" s="2137"/>
      <c r="AM7" s="2138"/>
      <c r="AN7" s="2081"/>
      <c r="AO7" s="2137"/>
      <c r="AP7" s="2137"/>
      <c r="AQ7" s="2137"/>
      <c r="AR7" s="2138"/>
      <c r="AS7" s="2081"/>
      <c r="AT7" s="2137"/>
      <c r="AU7" s="2137"/>
      <c r="AV7" s="2137"/>
      <c r="AW7" s="2138"/>
      <c r="AX7" s="2081"/>
      <c r="AY7" s="2137"/>
      <c r="AZ7" s="2137"/>
      <c r="BA7" s="2137"/>
      <c r="BB7" s="2138"/>
      <c r="BC7" s="2081"/>
      <c r="BD7" s="2137"/>
      <c r="BE7" s="2137"/>
      <c r="BF7" s="2137"/>
      <c r="BG7" s="2138"/>
      <c r="BH7" s="2081"/>
      <c r="BI7" s="2137"/>
      <c r="BJ7" s="2137"/>
      <c r="BK7" s="2137"/>
      <c r="BL7" s="2138"/>
    </row>
    <row r="8" spans="1:64" s="851" customFormat="1" ht="13.15" customHeight="1">
      <c r="A8" s="2115" t="s">
        <v>3671</v>
      </c>
      <c r="B8" s="2116"/>
      <c r="C8" s="2116"/>
      <c r="D8" s="2116"/>
      <c r="E8" s="2117"/>
      <c r="F8" s="2082"/>
      <c r="G8" s="2073"/>
      <c r="H8" s="2073"/>
      <c r="I8" s="2076"/>
      <c r="J8" s="2082"/>
      <c r="K8" s="2073"/>
      <c r="L8" s="2073"/>
      <c r="M8" s="2076"/>
      <c r="N8" s="2082"/>
      <c r="O8" s="2073"/>
      <c r="P8" s="2073"/>
      <c r="Q8" s="2076"/>
      <c r="R8" s="2082"/>
      <c r="S8" s="2073"/>
      <c r="T8" s="2073"/>
      <c r="U8" s="2076"/>
      <c r="V8" s="2082"/>
      <c r="W8" s="2073"/>
      <c r="X8" s="2073"/>
      <c r="Y8" s="2076"/>
      <c r="Z8" s="2082"/>
      <c r="AA8" s="2073"/>
      <c r="AB8" s="2073"/>
      <c r="AC8" s="2076"/>
      <c r="AH8" s="2112" t="s">
        <v>3671</v>
      </c>
      <c r="AI8" s="2082" t="s">
        <v>3672</v>
      </c>
      <c r="AJ8" s="2073"/>
      <c r="AK8" s="2073"/>
      <c r="AL8" s="2073"/>
      <c r="AM8" s="2076"/>
      <c r="AN8" s="2082" t="s">
        <v>3673</v>
      </c>
      <c r="AO8" s="2073"/>
      <c r="AP8" s="2073"/>
      <c r="AQ8" s="2073"/>
      <c r="AR8" s="2076"/>
      <c r="AS8" s="2082" t="s">
        <v>3674</v>
      </c>
      <c r="AT8" s="2073"/>
      <c r="AU8" s="2073"/>
      <c r="AV8" s="2073"/>
      <c r="AW8" s="2076"/>
      <c r="AX8" s="2082" t="s">
        <v>3675</v>
      </c>
      <c r="AY8" s="2073"/>
      <c r="AZ8" s="2073"/>
      <c r="BA8" s="2073"/>
      <c r="BB8" s="2076"/>
      <c r="BC8" s="2124" t="s">
        <v>3676</v>
      </c>
      <c r="BD8" s="2125"/>
      <c r="BE8" s="2125"/>
      <c r="BF8" s="2125"/>
      <c r="BG8" s="2126"/>
      <c r="BH8" s="2094" t="s">
        <v>3677</v>
      </c>
      <c r="BI8" s="2095"/>
      <c r="BJ8" s="2095"/>
      <c r="BK8" s="2095"/>
      <c r="BL8" s="2096"/>
    </row>
    <row r="9" spans="1:64" s="851" customFormat="1" ht="13.15" customHeight="1">
      <c r="A9" s="2118"/>
      <c r="B9" s="2119"/>
      <c r="C9" s="2119"/>
      <c r="D9" s="2119"/>
      <c r="E9" s="2120"/>
      <c r="F9" s="2083"/>
      <c r="G9" s="2074"/>
      <c r="H9" s="2074"/>
      <c r="I9" s="2077"/>
      <c r="J9" s="2083"/>
      <c r="K9" s="2074"/>
      <c r="L9" s="2074"/>
      <c r="M9" s="2077"/>
      <c r="N9" s="2083"/>
      <c r="O9" s="2074"/>
      <c r="P9" s="2074"/>
      <c r="Q9" s="2077"/>
      <c r="R9" s="2083"/>
      <c r="S9" s="2074"/>
      <c r="T9" s="2074"/>
      <c r="U9" s="2077"/>
      <c r="V9" s="2083"/>
      <c r="W9" s="2074"/>
      <c r="X9" s="2074"/>
      <c r="Y9" s="2077"/>
      <c r="Z9" s="2083"/>
      <c r="AA9" s="2074"/>
      <c r="AB9" s="2074"/>
      <c r="AC9" s="2077"/>
      <c r="AH9" s="2113"/>
      <c r="AI9" s="2083"/>
      <c r="AJ9" s="2074"/>
      <c r="AK9" s="2074"/>
      <c r="AL9" s="2074"/>
      <c r="AM9" s="2077"/>
      <c r="AN9" s="2083"/>
      <c r="AO9" s="2074"/>
      <c r="AP9" s="2074"/>
      <c r="AQ9" s="2074"/>
      <c r="AR9" s="2077"/>
      <c r="AS9" s="2083"/>
      <c r="AT9" s="2074"/>
      <c r="AU9" s="2074"/>
      <c r="AV9" s="2074"/>
      <c r="AW9" s="2077"/>
      <c r="AX9" s="2083"/>
      <c r="AY9" s="2074"/>
      <c r="AZ9" s="2074"/>
      <c r="BA9" s="2074"/>
      <c r="BB9" s="2077"/>
      <c r="BC9" s="2127"/>
      <c r="BD9" s="2128"/>
      <c r="BE9" s="2128"/>
      <c r="BF9" s="2128"/>
      <c r="BG9" s="2129"/>
      <c r="BH9" s="2097"/>
      <c r="BI9" s="2098"/>
      <c r="BJ9" s="2098"/>
      <c r="BK9" s="2098"/>
      <c r="BL9" s="2099"/>
    </row>
    <row r="10" spans="1:64" s="851" customFormat="1" ht="13.15" customHeight="1">
      <c r="A10" s="2118"/>
      <c r="B10" s="2119"/>
      <c r="C10" s="2119"/>
      <c r="D10" s="2119"/>
      <c r="E10" s="2120"/>
      <c r="F10" s="2083"/>
      <c r="G10" s="2074"/>
      <c r="H10" s="2074"/>
      <c r="I10" s="2077"/>
      <c r="J10" s="2083"/>
      <c r="K10" s="2074"/>
      <c r="L10" s="2074"/>
      <c r="M10" s="2077"/>
      <c r="N10" s="2083"/>
      <c r="O10" s="2074"/>
      <c r="P10" s="2074"/>
      <c r="Q10" s="2077"/>
      <c r="R10" s="2083"/>
      <c r="S10" s="2074"/>
      <c r="T10" s="2074"/>
      <c r="U10" s="2077"/>
      <c r="V10" s="2083"/>
      <c r="W10" s="2074"/>
      <c r="X10" s="2074"/>
      <c r="Y10" s="2077"/>
      <c r="Z10" s="2083"/>
      <c r="AA10" s="2074"/>
      <c r="AB10" s="2074"/>
      <c r="AC10" s="2077"/>
      <c r="AH10" s="2113"/>
      <c r="AI10" s="2083"/>
      <c r="AJ10" s="2074"/>
      <c r="AK10" s="2074"/>
      <c r="AL10" s="2074"/>
      <c r="AM10" s="2077"/>
      <c r="AN10" s="2083"/>
      <c r="AO10" s="2074"/>
      <c r="AP10" s="2074"/>
      <c r="AQ10" s="2074"/>
      <c r="AR10" s="2077"/>
      <c r="AS10" s="2083"/>
      <c r="AT10" s="2074"/>
      <c r="AU10" s="2074"/>
      <c r="AV10" s="2074"/>
      <c r="AW10" s="2077"/>
      <c r="AX10" s="2083"/>
      <c r="AY10" s="2074"/>
      <c r="AZ10" s="2074"/>
      <c r="BA10" s="2074"/>
      <c r="BB10" s="2077"/>
      <c r="BC10" s="2127"/>
      <c r="BD10" s="2128"/>
      <c r="BE10" s="2128"/>
      <c r="BF10" s="2128"/>
      <c r="BG10" s="2129"/>
      <c r="BH10" s="2097"/>
      <c r="BI10" s="2098"/>
      <c r="BJ10" s="2098"/>
      <c r="BK10" s="2098"/>
      <c r="BL10" s="2099"/>
    </row>
    <row r="11" spans="1:64" s="851" customFormat="1" ht="13.15" customHeight="1">
      <c r="A11" s="2118"/>
      <c r="B11" s="2119"/>
      <c r="C11" s="2119"/>
      <c r="D11" s="2119"/>
      <c r="E11" s="2120"/>
      <c r="F11" s="2083"/>
      <c r="G11" s="2074"/>
      <c r="H11" s="2074"/>
      <c r="I11" s="2077"/>
      <c r="J11" s="2083"/>
      <c r="K11" s="2074"/>
      <c r="L11" s="2074"/>
      <c r="M11" s="2077"/>
      <c r="N11" s="2083"/>
      <c r="O11" s="2074"/>
      <c r="P11" s="2074"/>
      <c r="Q11" s="2077"/>
      <c r="R11" s="2083"/>
      <c r="S11" s="2074"/>
      <c r="T11" s="2074"/>
      <c r="U11" s="2077"/>
      <c r="V11" s="2083"/>
      <c r="W11" s="2074"/>
      <c r="X11" s="2074"/>
      <c r="Y11" s="2077"/>
      <c r="Z11" s="2083"/>
      <c r="AA11" s="2074"/>
      <c r="AB11" s="2074"/>
      <c r="AC11" s="2077"/>
      <c r="AH11" s="2113"/>
      <c r="AI11" s="2083"/>
      <c r="AJ11" s="2074"/>
      <c r="AK11" s="2074"/>
      <c r="AL11" s="2074"/>
      <c r="AM11" s="2077"/>
      <c r="AN11" s="2083"/>
      <c r="AO11" s="2074"/>
      <c r="AP11" s="2074"/>
      <c r="AQ11" s="2074"/>
      <c r="AR11" s="2077"/>
      <c r="AS11" s="2083"/>
      <c r="AT11" s="2074"/>
      <c r="AU11" s="2074"/>
      <c r="AV11" s="2074"/>
      <c r="AW11" s="2077"/>
      <c r="AX11" s="2083"/>
      <c r="AY11" s="2074"/>
      <c r="AZ11" s="2074"/>
      <c r="BA11" s="2074"/>
      <c r="BB11" s="2077"/>
      <c r="BC11" s="2127"/>
      <c r="BD11" s="2128"/>
      <c r="BE11" s="2128"/>
      <c r="BF11" s="2128"/>
      <c r="BG11" s="2129"/>
      <c r="BH11" s="2097"/>
      <c r="BI11" s="2098"/>
      <c r="BJ11" s="2098"/>
      <c r="BK11" s="2098"/>
      <c r="BL11" s="2099"/>
    </row>
    <row r="12" spans="1:64" s="851" customFormat="1" ht="13.15" customHeight="1">
      <c r="A12" s="2121"/>
      <c r="B12" s="2122"/>
      <c r="C12" s="2122"/>
      <c r="D12" s="2122"/>
      <c r="E12" s="2123"/>
      <c r="F12" s="2084"/>
      <c r="G12" s="2075"/>
      <c r="H12" s="2075"/>
      <c r="I12" s="2078"/>
      <c r="J12" s="2084"/>
      <c r="K12" s="2075"/>
      <c r="L12" s="2075"/>
      <c r="M12" s="2078"/>
      <c r="N12" s="2084"/>
      <c r="O12" s="2075"/>
      <c r="P12" s="2075"/>
      <c r="Q12" s="2078"/>
      <c r="R12" s="2084"/>
      <c r="S12" s="2075"/>
      <c r="T12" s="2075"/>
      <c r="U12" s="2078"/>
      <c r="V12" s="2084"/>
      <c r="W12" s="2075"/>
      <c r="X12" s="2075"/>
      <c r="Y12" s="2078"/>
      <c r="Z12" s="2084"/>
      <c r="AA12" s="2075"/>
      <c r="AB12" s="2075"/>
      <c r="AC12" s="2078"/>
      <c r="AH12" s="2114"/>
      <c r="AI12" s="2084"/>
      <c r="AJ12" s="2075"/>
      <c r="AK12" s="2075"/>
      <c r="AL12" s="2075"/>
      <c r="AM12" s="2078"/>
      <c r="AN12" s="2084"/>
      <c r="AO12" s="2075"/>
      <c r="AP12" s="2075"/>
      <c r="AQ12" s="2075"/>
      <c r="AR12" s="2078"/>
      <c r="AS12" s="2084"/>
      <c r="AT12" s="2075"/>
      <c r="AU12" s="2075"/>
      <c r="AV12" s="2075"/>
      <c r="AW12" s="2078"/>
      <c r="AX12" s="2084"/>
      <c r="AY12" s="2075"/>
      <c r="AZ12" s="2075"/>
      <c r="BA12" s="2075"/>
      <c r="BB12" s="2078"/>
      <c r="BC12" s="2130"/>
      <c r="BD12" s="2131"/>
      <c r="BE12" s="2131"/>
      <c r="BF12" s="2131"/>
      <c r="BG12" s="2132"/>
      <c r="BH12" s="2100"/>
      <c r="BI12" s="2101"/>
      <c r="BJ12" s="2101"/>
      <c r="BK12" s="2101"/>
      <c r="BL12" s="2102"/>
    </row>
    <row r="13" spans="1:64" s="851" customFormat="1" ht="13.15" customHeight="1">
      <c r="A13" s="2103" t="s">
        <v>4156</v>
      </c>
      <c r="B13" s="2104"/>
      <c r="C13" s="2104"/>
      <c r="D13" s="2104"/>
      <c r="E13" s="2105"/>
      <c r="F13" s="2082"/>
      <c r="G13" s="2073"/>
      <c r="H13" s="2073"/>
      <c r="I13" s="2076"/>
      <c r="J13" s="2082"/>
      <c r="K13" s="2073"/>
      <c r="L13" s="2073"/>
      <c r="M13" s="2076"/>
      <c r="N13" s="2082"/>
      <c r="O13" s="2073"/>
      <c r="P13" s="2073"/>
      <c r="Q13" s="2076"/>
      <c r="R13" s="2082"/>
      <c r="S13" s="2073"/>
      <c r="T13" s="2073"/>
      <c r="U13" s="2076"/>
      <c r="V13" s="2082"/>
      <c r="W13" s="2073"/>
      <c r="X13" s="2073"/>
      <c r="Y13" s="2076"/>
      <c r="Z13" s="2082"/>
      <c r="AA13" s="2073"/>
      <c r="AB13" s="2073"/>
      <c r="AC13" s="2076"/>
      <c r="AH13" s="2112" t="s">
        <v>3678</v>
      </c>
      <c r="AI13" s="2082" t="s">
        <v>3679</v>
      </c>
      <c r="AJ13" s="2073"/>
      <c r="AK13" s="2073"/>
      <c r="AL13" s="2073"/>
      <c r="AM13" s="2076"/>
      <c r="AN13" s="2082" t="s">
        <v>3680</v>
      </c>
      <c r="AO13" s="2073"/>
      <c r="AP13" s="2073"/>
      <c r="AQ13" s="2073"/>
      <c r="AR13" s="2076"/>
      <c r="AS13" s="2082" t="s">
        <v>3681</v>
      </c>
      <c r="AT13" s="2073"/>
      <c r="AU13" s="2073"/>
      <c r="AV13" s="2073"/>
      <c r="AW13" s="2076"/>
      <c r="AX13" s="2082" t="s">
        <v>3675</v>
      </c>
      <c r="AY13" s="2073"/>
      <c r="AZ13" s="2073"/>
      <c r="BA13" s="2073"/>
      <c r="BB13" s="2076"/>
      <c r="BC13" s="2124" t="s">
        <v>3682</v>
      </c>
      <c r="BD13" s="2125"/>
      <c r="BE13" s="2125"/>
      <c r="BF13" s="2125"/>
      <c r="BG13" s="2126"/>
      <c r="BH13" s="2094" t="s">
        <v>3677</v>
      </c>
      <c r="BI13" s="2095"/>
      <c r="BJ13" s="2095"/>
      <c r="BK13" s="2095"/>
      <c r="BL13" s="2096"/>
    </row>
    <row r="14" spans="1:64" s="851" customFormat="1" ht="13.15" customHeight="1">
      <c r="A14" s="2106"/>
      <c r="B14" s="2107"/>
      <c r="C14" s="2107"/>
      <c r="D14" s="2107"/>
      <c r="E14" s="2108"/>
      <c r="F14" s="2083"/>
      <c r="G14" s="2074"/>
      <c r="H14" s="2074"/>
      <c r="I14" s="2077"/>
      <c r="J14" s="2083"/>
      <c r="K14" s="2074"/>
      <c r="L14" s="2074"/>
      <c r="M14" s="2077"/>
      <c r="N14" s="2083"/>
      <c r="O14" s="2074"/>
      <c r="P14" s="2074"/>
      <c r="Q14" s="2077"/>
      <c r="R14" s="2083"/>
      <c r="S14" s="2074"/>
      <c r="T14" s="2074"/>
      <c r="U14" s="2077"/>
      <c r="V14" s="2083"/>
      <c r="W14" s="2074"/>
      <c r="X14" s="2074"/>
      <c r="Y14" s="2077"/>
      <c r="Z14" s="2083"/>
      <c r="AA14" s="2074"/>
      <c r="AB14" s="2074"/>
      <c r="AC14" s="2077"/>
      <c r="AH14" s="2113"/>
      <c r="AI14" s="2083"/>
      <c r="AJ14" s="2074"/>
      <c r="AK14" s="2074"/>
      <c r="AL14" s="2074"/>
      <c r="AM14" s="2077"/>
      <c r="AN14" s="2083"/>
      <c r="AO14" s="2074"/>
      <c r="AP14" s="2074"/>
      <c r="AQ14" s="2074"/>
      <c r="AR14" s="2077"/>
      <c r="AS14" s="2083"/>
      <c r="AT14" s="2074"/>
      <c r="AU14" s="2074"/>
      <c r="AV14" s="2074"/>
      <c r="AW14" s="2077"/>
      <c r="AX14" s="2083"/>
      <c r="AY14" s="2074"/>
      <c r="AZ14" s="2074"/>
      <c r="BA14" s="2074"/>
      <c r="BB14" s="2077"/>
      <c r="BC14" s="2127"/>
      <c r="BD14" s="2128"/>
      <c r="BE14" s="2128"/>
      <c r="BF14" s="2128"/>
      <c r="BG14" s="2129"/>
      <c r="BH14" s="2097"/>
      <c r="BI14" s="2098"/>
      <c r="BJ14" s="2098"/>
      <c r="BK14" s="2098"/>
      <c r="BL14" s="2099"/>
    </row>
    <row r="15" spans="1:64" s="851" customFormat="1" ht="13.15" customHeight="1">
      <c r="A15" s="2106"/>
      <c r="B15" s="2107"/>
      <c r="C15" s="2107"/>
      <c r="D15" s="2107"/>
      <c r="E15" s="2108"/>
      <c r="F15" s="2083"/>
      <c r="G15" s="2074"/>
      <c r="H15" s="2074"/>
      <c r="I15" s="2077"/>
      <c r="J15" s="2083"/>
      <c r="K15" s="2074"/>
      <c r="L15" s="2074"/>
      <c r="M15" s="2077"/>
      <c r="N15" s="2083"/>
      <c r="O15" s="2074"/>
      <c r="P15" s="2074"/>
      <c r="Q15" s="2077"/>
      <c r="R15" s="2083"/>
      <c r="S15" s="2074"/>
      <c r="T15" s="2074"/>
      <c r="U15" s="2077"/>
      <c r="V15" s="2083"/>
      <c r="W15" s="2074"/>
      <c r="X15" s="2074"/>
      <c r="Y15" s="2077"/>
      <c r="Z15" s="2083"/>
      <c r="AA15" s="2074"/>
      <c r="AB15" s="2074"/>
      <c r="AC15" s="2077"/>
      <c r="AH15" s="2113"/>
      <c r="AI15" s="2083"/>
      <c r="AJ15" s="2074"/>
      <c r="AK15" s="2074"/>
      <c r="AL15" s="2074"/>
      <c r="AM15" s="2077"/>
      <c r="AN15" s="2083"/>
      <c r="AO15" s="2074"/>
      <c r="AP15" s="2074"/>
      <c r="AQ15" s="2074"/>
      <c r="AR15" s="2077"/>
      <c r="AS15" s="2083"/>
      <c r="AT15" s="2074"/>
      <c r="AU15" s="2074"/>
      <c r="AV15" s="2074"/>
      <c r="AW15" s="2077"/>
      <c r="AX15" s="2083"/>
      <c r="AY15" s="2074"/>
      <c r="AZ15" s="2074"/>
      <c r="BA15" s="2074"/>
      <c r="BB15" s="2077"/>
      <c r="BC15" s="2127"/>
      <c r="BD15" s="2128"/>
      <c r="BE15" s="2128"/>
      <c r="BF15" s="2128"/>
      <c r="BG15" s="2129"/>
      <c r="BH15" s="2097"/>
      <c r="BI15" s="2098"/>
      <c r="BJ15" s="2098"/>
      <c r="BK15" s="2098"/>
      <c r="BL15" s="2099"/>
    </row>
    <row r="16" spans="1:64" s="851" customFormat="1" ht="13.15" customHeight="1">
      <c r="A16" s="2106"/>
      <c r="B16" s="2107"/>
      <c r="C16" s="2107"/>
      <c r="D16" s="2107"/>
      <c r="E16" s="2108"/>
      <c r="F16" s="2083"/>
      <c r="G16" s="2074"/>
      <c r="H16" s="2074"/>
      <c r="I16" s="2077"/>
      <c r="J16" s="2083"/>
      <c r="K16" s="2074"/>
      <c r="L16" s="2074"/>
      <c r="M16" s="2077"/>
      <c r="N16" s="2083"/>
      <c r="O16" s="2074"/>
      <c r="P16" s="2074"/>
      <c r="Q16" s="2077"/>
      <c r="R16" s="2083"/>
      <c r="S16" s="2074"/>
      <c r="T16" s="2074"/>
      <c r="U16" s="2077"/>
      <c r="V16" s="2083"/>
      <c r="W16" s="2074"/>
      <c r="X16" s="2074"/>
      <c r="Y16" s="2077"/>
      <c r="Z16" s="2083"/>
      <c r="AA16" s="2074"/>
      <c r="AB16" s="2074"/>
      <c r="AC16" s="2077"/>
      <c r="AH16" s="2113"/>
      <c r="AI16" s="2083"/>
      <c r="AJ16" s="2074"/>
      <c r="AK16" s="2074"/>
      <c r="AL16" s="2074"/>
      <c r="AM16" s="2077"/>
      <c r="AN16" s="2083"/>
      <c r="AO16" s="2074"/>
      <c r="AP16" s="2074"/>
      <c r="AQ16" s="2074"/>
      <c r="AR16" s="2077"/>
      <c r="AS16" s="2083"/>
      <c r="AT16" s="2074"/>
      <c r="AU16" s="2074"/>
      <c r="AV16" s="2074"/>
      <c r="AW16" s="2077"/>
      <c r="AX16" s="2083"/>
      <c r="AY16" s="2074"/>
      <c r="AZ16" s="2074"/>
      <c r="BA16" s="2074"/>
      <c r="BB16" s="2077"/>
      <c r="BC16" s="2127"/>
      <c r="BD16" s="2128"/>
      <c r="BE16" s="2128"/>
      <c r="BF16" s="2128"/>
      <c r="BG16" s="2129"/>
      <c r="BH16" s="2097"/>
      <c r="BI16" s="2098"/>
      <c r="BJ16" s="2098"/>
      <c r="BK16" s="2098"/>
      <c r="BL16" s="2099"/>
    </row>
    <row r="17" spans="1:64" s="851" customFormat="1" ht="13.15" customHeight="1">
      <c r="A17" s="2109"/>
      <c r="B17" s="2110"/>
      <c r="C17" s="2110"/>
      <c r="D17" s="2110"/>
      <c r="E17" s="2111"/>
      <c r="F17" s="2084"/>
      <c r="G17" s="2075"/>
      <c r="H17" s="2075"/>
      <c r="I17" s="2078"/>
      <c r="J17" s="2084"/>
      <c r="K17" s="2075"/>
      <c r="L17" s="2075"/>
      <c r="M17" s="2078"/>
      <c r="N17" s="2084"/>
      <c r="O17" s="2075"/>
      <c r="P17" s="2075"/>
      <c r="Q17" s="2078"/>
      <c r="R17" s="2084"/>
      <c r="S17" s="2075"/>
      <c r="T17" s="2075"/>
      <c r="U17" s="2078"/>
      <c r="V17" s="2084"/>
      <c r="W17" s="2075"/>
      <c r="X17" s="2075"/>
      <c r="Y17" s="2078"/>
      <c r="Z17" s="2084"/>
      <c r="AA17" s="2075"/>
      <c r="AB17" s="2075"/>
      <c r="AC17" s="2078"/>
      <c r="AH17" s="2114"/>
      <c r="AI17" s="2084"/>
      <c r="AJ17" s="2075"/>
      <c r="AK17" s="2075"/>
      <c r="AL17" s="2075"/>
      <c r="AM17" s="2078"/>
      <c r="AN17" s="2084"/>
      <c r="AO17" s="2075"/>
      <c r="AP17" s="2075"/>
      <c r="AQ17" s="2075"/>
      <c r="AR17" s="2078"/>
      <c r="AS17" s="2084"/>
      <c r="AT17" s="2075"/>
      <c r="AU17" s="2075"/>
      <c r="AV17" s="2075"/>
      <c r="AW17" s="2078"/>
      <c r="AX17" s="2084"/>
      <c r="AY17" s="2075"/>
      <c r="AZ17" s="2075"/>
      <c r="BA17" s="2075"/>
      <c r="BB17" s="2078"/>
      <c r="BC17" s="2130"/>
      <c r="BD17" s="2131"/>
      <c r="BE17" s="2131"/>
      <c r="BF17" s="2131"/>
      <c r="BG17" s="2132"/>
      <c r="BH17" s="2100"/>
      <c r="BI17" s="2101"/>
      <c r="BJ17" s="2101"/>
      <c r="BK17" s="2101"/>
      <c r="BL17" s="2102"/>
    </row>
    <row r="18" spans="1:64" s="851" customFormat="1" ht="13.15" customHeight="1">
      <c r="A18" s="2103" t="s">
        <v>3683</v>
      </c>
      <c r="B18" s="2104"/>
      <c r="C18" s="2104"/>
      <c r="D18" s="2104"/>
      <c r="E18" s="2105"/>
      <c r="F18" s="2082"/>
      <c r="G18" s="2073"/>
      <c r="H18" s="2073"/>
      <c r="I18" s="2076"/>
      <c r="J18" s="2082"/>
      <c r="K18" s="2073"/>
      <c r="L18" s="2073"/>
      <c r="M18" s="2076"/>
      <c r="N18" s="2082"/>
      <c r="O18" s="2073"/>
      <c r="P18" s="2073"/>
      <c r="Q18" s="2076"/>
      <c r="R18" s="2082"/>
      <c r="S18" s="2073"/>
      <c r="T18" s="2073"/>
      <c r="U18" s="2076"/>
      <c r="V18" s="2082"/>
      <c r="W18" s="2073"/>
      <c r="X18" s="2073"/>
      <c r="Y18" s="2076"/>
      <c r="Z18" s="2082"/>
      <c r="AA18" s="2073"/>
      <c r="AB18" s="2073"/>
      <c r="AC18" s="2076"/>
      <c r="AH18" s="2112" t="s">
        <v>3683</v>
      </c>
      <c r="AI18" s="2082" t="s">
        <v>3684</v>
      </c>
      <c r="AJ18" s="2073"/>
      <c r="AK18" s="2073"/>
      <c r="AL18" s="2073"/>
      <c r="AM18" s="2076"/>
      <c r="AN18" s="2082" t="s">
        <v>3685</v>
      </c>
      <c r="AO18" s="2073"/>
      <c r="AP18" s="2073"/>
      <c r="AQ18" s="2073"/>
      <c r="AR18" s="2076"/>
      <c r="AS18" s="2082" t="s">
        <v>3686</v>
      </c>
      <c r="AT18" s="2073"/>
      <c r="AU18" s="2073"/>
      <c r="AV18" s="2073"/>
      <c r="AW18" s="2076"/>
      <c r="AX18" s="2082" t="s">
        <v>3675</v>
      </c>
      <c r="AY18" s="2073"/>
      <c r="AZ18" s="2073"/>
      <c r="BA18" s="2073"/>
      <c r="BB18" s="2076"/>
      <c r="BC18" s="2082" t="s">
        <v>3687</v>
      </c>
      <c r="BD18" s="2073"/>
      <c r="BE18" s="2073"/>
      <c r="BF18" s="2073"/>
      <c r="BG18" s="2076"/>
      <c r="BH18" s="2094" t="s">
        <v>3677</v>
      </c>
      <c r="BI18" s="2095"/>
      <c r="BJ18" s="2095"/>
      <c r="BK18" s="2095"/>
      <c r="BL18" s="2096"/>
    </row>
    <row r="19" spans="1:64" s="851" customFormat="1" ht="13.15" customHeight="1">
      <c r="A19" s="2106"/>
      <c r="B19" s="2107"/>
      <c r="C19" s="2107"/>
      <c r="D19" s="2107"/>
      <c r="E19" s="2108"/>
      <c r="F19" s="2083"/>
      <c r="G19" s="2074"/>
      <c r="H19" s="2074"/>
      <c r="I19" s="2077"/>
      <c r="J19" s="2083"/>
      <c r="K19" s="2074"/>
      <c r="L19" s="2074"/>
      <c r="M19" s="2077"/>
      <c r="N19" s="2083"/>
      <c r="O19" s="2074"/>
      <c r="P19" s="2074"/>
      <c r="Q19" s="2077"/>
      <c r="R19" s="2083"/>
      <c r="S19" s="2074"/>
      <c r="T19" s="2074"/>
      <c r="U19" s="2077"/>
      <c r="V19" s="2083"/>
      <c r="W19" s="2074"/>
      <c r="X19" s="2074"/>
      <c r="Y19" s="2077"/>
      <c r="Z19" s="2083"/>
      <c r="AA19" s="2074"/>
      <c r="AB19" s="2074"/>
      <c r="AC19" s="2077"/>
      <c r="AH19" s="2113"/>
      <c r="AI19" s="2083"/>
      <c r="AJ19" s="2074"/>
      <c r="AK19" s="2074"/>
      <c r="AL19" s="2074"/>
      <c r="AM19" s="2077"/>
      <c r="AN19" s="2083"/>
      <c r="AO19" s="2074"/>
      <c r="AP19" s="2074"/>
      <c r="AQ19" s="2074"/>
      <c r="AR19" s="2077"/>
      <c r="AS19" s="2083"/>
      <c r="AT19" s="2074"/>
      <c r="AU19" s="2074"/>
      <c r="AV19" s="2074"/>
      <c r="AW19" s="2077"/>
      <c r="AX19" s="2083"/>
      <c r="AY19" s="2074"/>
      <c r="AZ19" s="2074"/>
      <c r="BA19" s="2074"/>
      <c r="BB19" s="2077"/>
      <c r="BC19" s="2083"/>
      <c r="BD19" s="2074"/>
      <c r="BE19" s="2074"/>
      <c r="BF19" s="2074"/>
      <c r="BG19" s="2077"/>
      <c r="BH19" s="2097"/>
      <c r="BI19" s="2098"/>
      <c r="BJ19" s="2098"/>
      <c r="BK19" s="2098"/>
      <c r="BL19" s="2099"/>
    </row>
    <row r="20" spans="1:64" s="851" customFormat="1" ht="13.15" customHeight="1">
      <c r="A20" s="2106"/>
      <c r="B20" s="2107"/>
      <c r="C20" s="2107"/>
      <c r="D20" s="2107"/>
      <c r="E20" s="2108"/>
      <c r="F20" s="2083"/>
      <c r="G20" s="2074"/>
      <c r="H20" s="2074"/>
      <c r="I20" s="2077"/>
      <c r="J20" s="2083"/>
      <c r="K20" s="2074"/>
      <c r="L20" s="2074"/>
      <c r="M20" s="2077"/>
      <c r="N20" s="2083"/>
      <c r="O20" s="2074"/>
      <c r="P20" s="2074"/>
      <c r="Q20" s="2077"/>
      <c r="R20" s="2083"/>
      <c r="S20" s="2074"/>
      <c r="T20" s="2074"/>
      <c r="U20" s="2077"/>
      <c r="V20" s="2083"/>
      <c r="W20" s="2074"/>
      <c r="X20" s="2074"/>
      <c r="Y20" s="2077"/>
      <c r="Z20" s="2083"/>
      <c r="AA20" s="2074"/>
      <c r="AB20" s="2074"/>
      <c r="AC20" s="2077"/>
      <c r="AH20" s="2113"/>
      <c r="AI20" s="2083"/>
      <c r="AJ20" s="2074"/>
      <c r="AK20" s="2074"/>
      <c r="AL20" s="2074"/>
      <c r="AM20" s="2077"/>
      <c r="AN20" s="2083"/>
      <c r="AO20" s="2074"/>
      <c r="AP20" s="2074"/>
      <c r="AQ20" s="2074"/>
      <c r="AR20" s="2077"/>
      <c r="AS20" s="2083"/>
      <c r="AT20" s="2074"/>
      <c r="AU20" s="2074"/>
      <c r="AV20" s="2074"/>
      <c r="AW20" s="2077"/>
      <c r="AX20" s="2083"/>
      <c r="AY20" s="2074"/>
      <c r="AZ20" s="2074"/>
      <c r="BA20" s="2074"/>
      <c r="BB20" s="2077"/>
      <c r="BC20" s="2083"/>
      <c r="BD20" s="2074"/>
      <c r="BE20" s="2074"/>
      <c r="BF20" s="2074"/>
      <c r="BG20" s="2077"/>
      <c r="BH20" s="2097"/>
      <c r="BI20" s="2098"/>
      <c r="BJ20" s="2098"/>
      <c r="BK20" s="2098"/>
      <c r="BL20" s="2099"/>
    </row>
    <row r="21" spans="1:64" s="851" customFormat="1" ht="13.15" customHeight="1">
      <c r="A21" s="2106"/>
      <c r="B21" s="2107"/>
      <c r="C21" s="2107"/>
      <c r="D21" s="2107"/>
      <c r="E21" s="2108"/>
      <c r="F21" s="2083"/>
      <c r="G21" s="2074"/>
      <c r="H21" s="2074"/>
      <c r="I21" s="2077"/>
      <c r="J21" s="2083"/>
      <c r="K21" s="2074"/>
      <c r="L21" s="2074"/>
      <c r="M21" s="2077"/>
      <c r="N21" s="2083"/>
      <c r="O21" s="2074"/>
      <c r="P21" s="2074"/>
      <c r="Q21" s="2077"/>
      <c r="R21" s="2083"/>
      <c r="S21" s="2074"/>
      <c r="T21" s="2074"/>
      <c r="U21" s="2077"/>
      <c r="V21" s="2083"/>
      <c r="W21" s="2074"/>
      <c r="X21" s="2074"/>
      <c r="Y21" s="2077"/>
      <c r="Z21" s="2083"/>
      <c r="AA21" s="2074"/>
      <c r="AB21" s="2074"/>
      <c r="AC21" s="2077"/>
      <c r="AH21" s="2113"/>
      <c r="AI21" s="2083"/>
      <c r="AJ21" s="2074"/>
      <c r="AK21" s="2074"/>
      <c r="AL21" s="2074"/>
      <c r="AM21" s="2077"/>
      <c r="AN21" s="2083"/>
      <c r="AO21" s="2074"/>
      <c r="AP21" s="2074"/>
      <c r="AQ21" s="2074"/>
      <c r="AR21" s="2077"/>
      <c r="AS21" s="2083"/>
      <c r="AT21" s="2074"/>
      <c r="AU21" s="2074"/>
      <c r="AV21" s="2074"/>
      <c r="AW21" s="2077"/>
      <c r="AX21" s="2083"/>
      <c r="AY21" s="2074"/>
      <c r="AZ21" s="2074"/>
      <c r="BA21" s="2074"/>
      <c r="BB21" s="2077"/>
      <c r="BC21" s="2083"/>
      <c r="BD21" s="2074"/>
      <c r="BE21" s="2074"/>
      <c r="BF21" s="2074"/>
      <c r="BG21" s="2077"/>
      <c r="BH21" s="2097"/>
      <c r="BI21" s="2098"/>
      <c r="BJ21" s="2098"/>
      <c r="BK21" s="2098"/>
      <c r="BL21" s="2099"/>
    </row>
    <row r="22" spans="1:64" s="851" customFormat="1" ht="13.15" customHeight="1">
      <c r="A22" s="2109"/>
      <c r="B22" s="2110"/>
      <c r="C22" s="2110"/>
      <c r="D22" s="2110"/>
      <c r="E22" s="2111"/>
      <c r="F22" s="2084"/>
      <c r="G22" s="2075"/>
      <c r="H22" s="2075"/>
      <c r="I22" s="2078"/>
      <c r="J22" s="2084"/>
      <c r="K22" s="2075"/>
      <c r="L22" s="2075"/>
      <c r="M22" s="2078"/>
      <c r="N22" s="2084"/>
      <c r="O22" s="2075"/>
      <c r="P22" s="2075"/>
      <c r="Q22" s="2078"/>
      <c r="R22" s="2084"/>
      <c r="S22" s="2075"/>
      <c r="T22" s="2075"/>
      <c r="U22" s="2078"/>
      <c r="V22" s="2084"/>
      <c r="W22" s="2075"/>
      <c r="X22" s="2075"/>
      <c r="Y22" s="2078"/>
      <c r="Z22" s="2084"/>
      <c r="AA22" s="2075"/>
      <c r="AB22" s="2075"/>
      <c r="AC22" s="2078"/>
      <c r="AH22" s="2114"/>
      <c r="AI22" s="2084"/>
      <c r="AJ22" s="2075"/>
      <c r="AK22" s="2075"/>
      <c r="AL22" s="2075"/>
      <c r="AM22" s="2078"/>
      <c r="AN22" s="2084"/>
      <c r="AO22" s="2075"/>
      <c r="AP22" s="2075"/>
      <c r="AQ22" s="2075"/>
      <c r="AR22" s="2078"/>
      <c r="AS22" s="2084"/>
      <c r="AT22" s="2075"/>
      <c r="AU22" s="2075"/>
      <c r="AV22" s="2075"/>
      <c r="AW22" s="2078"/>
      <c r="AX22" s="2084"/>
      <c r="AY22" s="2075"/>
      <c r="AZ22" s="2075"/>
      <c r="BA22" s="2075"/>
      <c r="BB22" s="2078"/>
      <c r="BC22" s="2084"/>
      <c r="BD22" s="2075"/>
      <c r="BE22" s="2075"/>
      <c r="BF22" s="2075"/>
      <c r="BG22" s="2078"/>
      <c r="BH22" s="2100"/>
      <c r="BI22" s="2101"/>
      <c r="BJ22" s="2101"/>
      <c r="BK22" s="2101"/>
      <c r="BL22" s="2102"/>
    </row>
    <row r="23" spans="1:64" s="851" customFormat="1" ht="13.15" customHeight="1">
      <c r="A23" s="2115" t="s">
        <v>3688</v>
      </c>
      <c r="B23" s="2116"/>
      <c r="C23" s="2116"/>
      <c r="D23" s="2116"/>
      <c r="E23" s="2117"/>
      <c r="F23" s="2082"/>
      <c r="G23" s="2073"/>
      <c r="H23" s="2073"/>
      <c r="I23" s="2076"/>
      <c r="J23" s="2082"/>
      <c r="K23" s="2073"/>
      <c r="L23" s="2073"/>
      <c r="M23" s="2076"/>
      <c r="N23" s="2082"/>
      <c r="O23" s="2073"/>
      <c r="P23" s="2073"/>
      <c r="Q23" s="2076"/>
      <c r="R23" s="2082"/>
      <c r="S23" s="2073"/>
      <c r="T23" s="2073"/>
      <c r="U23" s="2076"/>
      <c r="V23" s="2082"/>
      <c r="W23" s="2073"/>
      <c r="X23" s="2073"/>
      <c r="Y23" s="2076"/>
      <c r="Z23" s="2082"/>
      <c r="AA23" s="2073"/>
      <c r="AB23" s="2073"/>
      <c r="AC23" s="2076"/>
      <c r="AH23" s="2112" t="s">
        <v>3688</v>
      </c>
      <c r="AI23" s="2082" t="s">
        <v>3689</v>
      </c>
      <c r="AJ23" s="2073"/>
      <c r="AK23" s="2073"/>
      <c r="AL23" s="2073"/>
      <c r="AM23" s="2076"/>
      <c r="AN23" s="2082" t="s">
        <v>3690</v>
      </c>
      <c r="AO23" s="2073"/>
      <c r="AP23" s="2073"/>
      <c r="AQ23" s="2073"/>
      <c r="AR23" s="2076"/>
      <c r="AS23" s="2082" t="s">
        <v>3691</v>
      </c>
      <c r="AT23" s="2073"/>
      <c r="AU23" s="2073"/>
      <c r="AV23" s="2073"/>
      <c r="AW23" s="2076"/>
      <c r="AX23" s="2082" t="s">
        <v>3675</v>
      </c>
      <c r="AY23" s="2073"/>
      <c r="AZ23" s="2073"/>
      <c r="BA23" s="2073"/>
      <c r="BB23" s="2076"/>
      <c r="BC23" s="2082" t="s">
        <v>3692</v>
      </c>
      <c r="BD23" s="2073"/>
      <c r="BE23" s="2073"/>
      <c r="BF23" s="2073"/>
      <c r="BG23" s="2076"/>
      <c r="BH23" s="2094" t="s">
        <v>3677</v>
      </c>
      <c r="BI23" s="2095"/>
      <c r="BJ23" s="2095"/>
      <c r="BK23" s="2095"/>
      <c r="BL23" s="2096"/>
    </row>
    <row r="24" spans="1:64" s="851" customFormat="1" ht="13.15" customHeight="1">
      <c r="A24" s="2118"/>
      <c r="B24" s="2119"/>
      <c r="C24" s="2119"/>
      <c r="D24" s="2119"/>
      <c r="E24" s="2120"/>
      <c r="F24" s="2083"/>
      <c r="G24" s="2074"/>
      <c r="H24" s="2074"/>
      <c r="I24" s="2077"/>
      <c r="J24" s="2083"/>
      <c r="K24" s="2074"/>
      <c r="L24" s="2074"/>
      <c r="M24" s="2077"/>
      <c r="N24" s="2083"/>
      <c r="O24" s="2074"/>
      <c r="P24" s="2074"/>
      <c r="Q24" s="2077"/>
      <c r="R24" s="2083"/>
      <c r="S24" s="2074"/>
      <c r="T24" s="2074"/>
      <c r="U24" s="2077"/>
      <c r="V24" s="2083"/>
      <c r="W24" s="2074"/>
      <c r="X24" s="2074"/>
      <c r="Y24" s="2077"/>
      <c r="Z24" s="2083"/>
      <c r="AA24" s="2074"/>
      <c r="AB24" s="2074"/>
      <c r="AC24" s="2077"/>
      <c r="AH24" s="2113"/>
      <c r="AI24" s="2083"/>
      <c r="AJ24" s="2074"/>
      <c r="AK24" s="2074"/>
      <c r="AL24" s="2074"/>
      <c r="AM24" s="2077"/>
      <c r="AN24" s="2083"/>
      <c r="AO24" s="2074"/>
      <c r="AP24" s="2074"/>
      <c r="AQ24" s="2074"/>
      <c r="AR24" s="2077"/>
      <c r="AS24" s="2083"/>
      <c r="AT24" s="2074"/>
      <c r="AU24" s="2074"/>
      <c r="AV24" s="2074"/>
      <c r="AW24" s="2077"/>
      <c r="AX24" s="2083"/>
      <c r="AY24" s="2074"/>
      <c r="AZ24" s="2074"/>
      <c r="BA24" s="2074"/>
      <c r="BB24" s="2077"/>
      <c r="BC24" s="2083"/>
      <c r="BD24" s="2074"/>
      <c r="BE24" s="2074"/>
      <c r="BF24" s="2074"/>
      <c r="BG24" s="2077"/>
      <c r="BH24" s="2097"/>
      <c r="BI24" s="2098"/>
      <c r="BJ24" s="2098"/>
      <c r="BK24" s="2098"/>
      <c r="BL24" s="2099"/>
    </row>
    <row r="25" spans="1:64" s="851" customFormat="1" ht="13.15" customHeight="1">
      <c r="A25" s="2118"/>
      <c r="B25" s="2119"/>
      <c r="C25" s="2119"/>
      <c r="D25" s="2119"/>
      <c r="E25" s="2120"/>
      <c r="F25" s="2083"/>
      <c r="G25" s="2074"/>
      <c r="H25" s="2074"/>
      <c r="I25" s="2077"/>
      <c r="J25" s="2083"/>
      <c r="K25" s="2074"/>
      <c r="L25" s="2074"/>
      <c r="M25" s="2077"/>
      <c r="N25" s="2083"/>
      <c r="O25" s="2074"/>
      <c r="P25" s="2074"/>
      <c r="Q25" s="2077"/>
      <c r="R25" s="2083"/>
      <c r="S25" s="2074"/>
      <c r="T25" s="2074"/>
      <c r="U25" s="2077"/>
      <c r="V25" s="2083"/>
      <c r="W25" s="2074"/>
      <c r="X25" s="2074"/>
      <c r="Y25" s="2077"/>
      <c r="Z25" s="2083"/>
      <c r="AA25" s="2074"/>
      <c r="AB25" s="2074"/>
      <c r="AC25" s="2077"/>
      <c r="AH25" s="2113"/>
      <c r="AI25" s="2083"/>
      <c r="AJ25" s="2074"/>
      <c r="AK25" s="2074"/>
      <c r="AL25" s="2074"/>
      <c r="AM25" s="2077"/>
      <c r="AN25" s="2083"/>
      <c r="AO25" s="2074"/>
      <c r="AP25" s="2074"/>
      <c r="AQ25" s="2074"/>
      <c r="AR25" s="2077"/>
      <c r="AS25" s="2083"/>
      <c r="AT25" s="2074"/>
      <c r="AU25" s="2074"/>
      <c r="AV25" s="2074"/>
      <c r="AW25" s="2077"/>
      <c r="AX25" s="2083"/>
      <c r="AY25" s="2074"/>
      <c r="AZ25" s="2074"/>
      <c r="BA25" s="2074"/>
      <c r="BB25" s="2077"/>
      <c r="BC25" s="2083"/>
      <c r="BD25" s="2074"/>
      <c r="BE25" s="2074"/>
      <c r="BF25" s="2074"/>
      <c r="BG25" s="2077"/>
      <c r="BH25" s="2097"/>
      <c r="BI25" s="2098"/>
      <c r="BJ25" s="2098"/>
      <c r="BK25" s="2098"/>
      <c r="BL25" s="2099"/>
    </row>
    <row r="26" spans="1:64" s="851" customFormat="1" ht="13.15" customHeight="1">
      <c r="A26" s="2118"/>
      <c r="B26" s="2119"/>
      <c r="C26" s="2119"/>
      <c r="D26" s="2119"/>
      <c r="E26" s="2120"/>
      <c r="F26" s="2083"/>
      <c r="G26" s="2074"/>
      <c r="H26" s="2074"/>
      <c r="I26" s="2077"/>
      <c r="J26" s="2083"/>
      <c r="K26" s="2074"/>
      <c r="L26" s="2074"/>
      <c r="M26" s="2077"/>
      <c r="N26" s="2083"/>
      <c r="O26" s="2074"/>
      <c r="P26" s="2074"/>
      <c r="Q26" s="2077"/>
      <c r="R26" s="2083"/>
      <c r="S26" s="2074"/>
      <c r="T26" s="2074"/>
      <c r="U26" s="2077"/>
      <c r="V26" s="2083"/>
      <c r="W26" s="2074"/>
      <c r="X26" s="2074"/>
      <c r="Y26" s="2077"/>
      <c r="Z26" s="2083"/>
      <c r="AA26" s="2074"/>
      <c r="AB26" s="2074"/>
      <c r="AC26" s="2077"/>
      <c r="AH26" s="2113"/>
      <c r="AI26" s="2083"/>
      <c r="AJ26" s="2074"/>
      <c r="AK26" s="2074"/>
      <c r="AL26" s="2074"/>
      <c r="AM26" s="2077"/>
      <c r="AN26" s="2083"/>
      <c r="AO26" s="2074"/>
      <c r="AP26" s="2074"/>
      <c r="AQ26" s="2074"/>
      <c r="AR26" s="2077"/>
      <c r="AS26" s="2083"/>
      <c r="AT26" s="2074"/>
      <c r="AU26" s="2074"/>
      <c r="AV26" s="2074"/>
      <c r="AW26" s="2077"/>
      <c r="AX26" s="2083"/>
      <c r="AY26" s="2074"/>
      <c r="AZ26" s="2074"/>
      <c r="BA26" s="2074"/>
      <c r="BB26" s="2077"/>
      <c r="BC26" s="2083"/>
      <c r="BD26" s="2074"/>
      <c r="BE26" s="2074"/>
      <c r="BF26" s="2074"/>
      <c r="BG26" s="2077"/>
      <c r="BH26" s="2097"/>
      <c r="BI26" s="2098"/>
      <c r="BJ26" s="2098"/>
      <c r="BK26" s="2098"/>
      <c r="BL26" s="2099"/>
    </row>
    <row r="27" spans="1:64" s="851" customFormat="1" ht="13.15" customHeight="1">
      <c r="A27" s="2121"/>
      <c r="B27" s="2122"/>
      <c r="C27" s="2122"/>
      <c r="D27" s="2122"/>
      <c r="E27" s="2123"/>
      <c r="F27" s="2084"/>
      <c r="G27" s="2075"/>
      <c r="H27" s="2075"/>
      <c r="I27" s="2078"/>
      <c r="J27" s="2084"/>
      <c r="K27" s="2075"/>
      <c r="L27" s="2075"/>
      <c r="M27" s="2078"/>
      <c r="N27" s="2084"/>
      <c r="O27" s="2075"/>
      <c r="P27" s="2075"/>
      <c r="Q27" s="2078"/>
      <c r="R27" s="2084"/>
      <c r="S27" s="2075"/>
      <c r="T27" s="2075"/>
      <c r="U27" s="2078"/>
      <c r="V27" s="2084"/>
      <c r="W27" s="2075"/>
      <c r="X27" s="2075"/>
      <c r="Y27" s="2078"/>
      <c r="Z27" s="2084"/>
      <c r="AA27" s="2075"/>
      <c r="AB27" s="2075"/>
      <c r="AC27" s="2078"/>
      <c r="AH27" s="2113"/>
      <c r="AI27" s="2084"/>
      <c r="AJ27" s="2075"/>
      <c r="AK27" s="2075"/>
      <c r="AL27" s="2075"/>
      <c r="AM27" s="2078"/>
      <c r="AN27" s="2084"/>
      <c r="AO27" s="2075"/>
      <c r="AP27" s="2075"/>
      <c r="AQ27" s="2075"/>
      <c r="AR27" s="2078"/>
      <c r="AS27" s="2084"/>
      <c r="AT27" s="2075"/>
      <c r="AU27" s="2075"/>
      <c r="AV27" s="2075"/>
      <c r="AW27" s="2078"/>
      <c r="AX27" s="2084"/>
      <c r="AY27" s="2075"/>
      <c r="AZ27" s="2075"/>
      <c r="BA27" s="2075"/>
      <c r="BB27" s="2078"/>
      <c r="BC27" s="2084"/>
      <c r="BD27" s="2075"/>
      <c r="BE27" s="2075"/>
      <c r="BF27" s="2075"/>
      <c r="BG27" s="2078"/>
      <c r="BH27" s="2100"/>
      <c r="BI27" s="2101"/>
      <c r="BJ27" s="2101"/>
      <c r="BK27" s="2101"/>
      <c r="BL27" s="2102"/>
    </row>
    <row r="28" spans="1:64" s="851" customFormat="1" ht="13.15" customHeight="1">
      <c r="A28" s="2115" t="s">
        <v>3693</v>
      </c>
      <c r="B28" s="2116"/>
      <c r="C28" s="2116"/>
      <c r="D28" s="2116"/>
      <c r="E28" s="2117"/>
      <c r="F28" s="2082"/>
      <c r="G28" s="2073"/>
      <c r="H28" s="2073"/>
      <c r="I28" s="2076"/>
      <c r="J28" s="2082"/>
      <c r="K28" s="2073"/>
      <c r="L28" s="2073"/>
      <c r="M28" s="2076"/>
      <c r="N28" s="2082"/>
      <c r="O28" s="2073"/>
      <c r="P28" s="2073"/>
      <c r="Q28" s="2076"/>
      <c r="R28" s="2082"/>
      <c r="S28" s="2073"/>
      <c r="T28" s="2073"/>
      <c r="U28" s="2076"/>
      <c r="V28" s="2082"/>
      <c r="W28" s="2073"/>
      <c r="X28" s="2073"/>
      <c r="Y28" s="2076"/>
      <c r="Z28" s="2082"/>
      <c r="AA28" s="2073"/>
      <c r="AB28" s="2073"/>
      <c r="AC28" s="2076"/>
      <c r="AH28" s="2112" t="s">
        <v>3693</v>
      </c>
      <c r="AI28" s="2082" t="s">
        <v>3694</v>
      </c>
      <c r="AJ28" s="2073"/>
      <c r="AK28" s="2073"/>
      <c r="AL28" s="2073"/>
      <c r="AM28" s="2076"/>
      <c r="AN28" s="2082" t="s">
        <v>3695</v>
      </c>
      <c r="AO28" s="2073"/>
      <c r="AP28" s="2073"/>
      <c r="AQ28" s="2073"/>
      <c r="AR28" s="2076"/>
      <c r="AS28" s="2082" t="s">
        <v>3696</v>
      </c>
      <c r="AT28" s="2073"/>
      <c r="AU28" s="2073"/>
      <c r="AV28" s="2073"/>
      <c r="AW28" s="2076"/>
      <c r="AX28" s="2082" t="s">
        <v>3675</v>
      </c>
      <c r="AY28" s="2073"/>
      <c r="AZ28" s="2073"/>
      <c r="BA28" s="2073"/>
      <c r="BB28" s="2076"/>
      <c r="BC28" s="2082" t="s">
        <v>3687</v>
      </c>
      <c r="BD28" s="2073"/>
      <c r="BE28" s="2073"/>
      <c r="BF28" s="2073"/>
      <c r="BG28" s="2076"/>
      <c r="BH28" s="2094" t="s">
        <v>3677</v>
      </c>
      <c r="BI28" s="2095"/>
      <c r="BJ28" s="2095"/>
      <c r="BK28" s="2095"/>
      <c r="BL28" s="2096"/>
    </row>
    <row r="29" spans="1:64" s="851" customFormat="1" ht="13.15" customHeight="1">
      <c r="A29" s="2118"/>
      <c r="B29" s="2119"/>
      <c r="C29" s="2119"/>
      <c r="D29" s="2119"/>
      <c r="E29" s="2120"/>
      <c r="F29" s="2083"/>
      <c r="G29" s="2074"/>
      <c r="H29" s="2074"/>
      <c r="I29" s="2077"/>
      <c r="J29" s="2083"/>
      <c r="K29" s="2074"/>
      <c r="L29" s="2074"/>
      <c r="M29" s="2077"/>
      <c r="N29" s="2083"/>
      <c r="O29" s="2074"/>
      <c r="P29" s="2074"/>
      <c r="Q29" s="2077"/>
      <c r="R29" s="2083"/>
      <c r="S29" s="2074"/>
      <c r="T29" s="2074"/>
      <c r="U29" s="2077"/>
      <c r="V29" s="2083"/>
      <c r="W29" s="2074"/>
      <c r="X29" s="2074"/>
      <c r="Y29" s="2077"/>
      <c r="Z29" s="2083"/>
      <c r="AA29" s="2074"/>
      <c r="AB29" s="2074"/>
      <c r="AC29" s="2077"/>
      <c r="AH29" s="2113"/>
      <c r="AI29" s="2083"/>
      <c r="AJ29" s="2074"/>
      <c r="AK29" s="2074"/>
      <c r="AL29" s="2074"/>
      <c r="AM29" s="2077"/>
      <c r="AN29" s="2083"/>
      <c r="AO29" s="2074"/>
      <c r="AP29" s="2074"/>
      <c r="AQ29" s="2074"/>
      <c r="AR29" s="2077"/>
      <c r="AS29" s="2083"/>
      <c r="AT29" s="2074"/>
      <c r="AU29" s="2074"/>
      <c r="AV29" s="2074"/>
      <c r="AW29" s="2077"/>
      <c r="AX29" s="2083"/>
      <c r="AY29" s="2074"/>
      <c r="AZ29" s="2074"/>
      <c r="BA29" s="2074"/>
      <c r="BB29" s="2077"/>
      <c r="BC29" s="2083"/>
      <c r="BD29" s="2074"/>
      <c r="BE29" s="2074"/>
      <c r="BF29" s="2074"/>
      <c r="BG29" s="2077"/>
      <c r="BH29" s="2097"/>
      <c r="BI29" s="2098"/>
      <c r="BJ29" s="2098"/>
      <c r="BK29" s="2098"/>
      <c r="BL29" s="2099"/>
    </row>
    <row r="30" spans="1:64" s="851" customFormat="1" ht="13.15" customHeight="1">
      <c r="A30" s="2118"/>
      <c r="B30" s="2119"/>
      <c r="C30" s="2119"/>
      <c r="D30" s="2119"/>
      <c r="E30" s="2120"/>
      <c r="F30" s="2083"/>
      <c r="G30" s="2074"/>
      <c r="H30" s="2074"/>
      <c r="I30" s="2077"/>
      <c r="J30" s="2083"/>
      <c r="K30" s="2074"/>
      <c r="L30" s="2074"/>
      <c r="M30" s="2077"/>
      <c r="N30" s="2083"/>
      <c r="O30" s="2074"/>
      <c r="P30" s="2074"/>
      <c r="Q30" s="2077"/>
      <c r="R30" s="2083"/>
      <c r="S30" s="2074"/>
      <c r="T30" s="2074"/>
      <c r="U30" s="2077"/>
      <c r="V30" s="2083"/>
      <c r="W30" s="2074"/>
      <c r="X30" s="2074"/>
      <c r="Y30" s="2077"/>
      <c r="Z30" s="2083"/>
      <c r="AA30" s="2074"/>
      <c r="AB30" s="2074"/>
      <c r="AC30" s="2077"/>
      <c r="AH30" s="2113"/>
      <c r="AI30" s="2083"/>
      <c r="AJ30" s="2074"/>
      <c r="AK30" s="2074"/>
      <c r="AL30" s="2074"/>
      <c r="AM30" s="2077"/>
      <c r="AN30" s="2083"/>
      <c r="AO30" s="2074"/>
      <c r="AP30" s="2074"/>
      <c r="AQ30" s="2074"/>
      <c r="AR30" s="2077"/>
      <c r="AS30" s="2083"/>
      <c r="AT30" s="2074"/>
      <c r="AU30" s="2074"/>
      <c r="AV30" s="2074"/>
      <c r="AW30" s="2077"/>
      <c r="AX30" s="2083"/>
      <c r="AY30" s="2074"/>
      <c r="AZ30" s="2074"/>
      <c r="BA30" s="2074"/>
      <c r="BB30" s="2077"/>
      <c r="BC30" s="2083"/>
      <c r="BD30" s="2074"/>
      <c r="BE30" s="2074"/>
      <c r="BF30" s="2074"/>
      <c r="BG30" s="2077"/>
      <c r="BH30" s="2097"/>
      <c r="BI30" s="2098"/>
      <c r="BJ30" s="2098"/>
      <c r="BK30" s="2098"/>
      <c r="BL30" s="2099"/>
    </row>
    <row r="31" spans="1:64" s="851" customFormat="1" ht="13.15" customHeight="1">
      <c r="A31" s="2118"/>
      <c r="B31" s="2119"/>
      <c r="C31" s="2119"/>
      <c r="D31" s="2119"/>
      <c r="E31" s="2120"/>
      <c r="F31" s="2083"/>
      <c r="G31" s="2074"/>
      <c r="H31" s="2074"/>
      <c r="I31" s="2077"/>
      <c r="J31" s="2083"/>
      <c r="K31" s="2074"/>
      <c r="L31" s="2074"/>
      <c r="M31" s="2077"/>
      <c r="N31" s="2083"/>
      <c r="O31" s="2074"/>
      <c r="P31" s="2074"/>
      <c r="Q31" s="2077"/>
      <c r="R31" s="2083"/>
      <c r="S31" s="2074"/>
      <c r="T31" s="2074"/>
      <c r="U31" s="2077"/>
      <c r="V31" s="2083"/>
      <c r="W31" s="2074"/>
      <c r="X31" s="2074"/>
      <c r="Y31" s="2077"/>
      <c r="Z31" s="2083"/>
      <c r="AA31" s="2074"/>
      <c r="AB31" s="2074"/>
      <c r="AC31" s="2077"/>
      <c r="AH31" s="2113"/>
      <c r="AI31" s="2083"/>
      <c r="AJ31" s="2074"/>
      <c r="AK31" s="2074"/>
      <c r="AL31" s="2074"/>
      <c r="AM31" s="2077"/>
      <c r="AN31" s="2083"/>
      <c r="AO31" s="2074"/>
      <c r="AP31" s="2074"/>
      <c r="AQ31" s="2074"/>
      <c r="AR31" s="2077"/>
      <c r="AS31" s="2083"/>
      <c r="AT31" s="2074"/>
      <c r="AU31" s="2074"/>
      <c r="AV31" s="2074"/>
      <c r="AW31" s="2077"/>
      <c r="AX31" s="2083"/>
      <c r="AY31" s="2074"/>
      <c r="AZ31" s="2074"/>
      <c r="BA31" s="2074"/>
      <c r="BB31" s="2077"/>
      <c r="BC31" s="2083"/>
      <c r="BD31" s="2074"/>
      <c r="BE31" s="2074"/>
      <c r="BF31" s="2074"/>
      <c r="BG31" s="2077"/>
      <c r="BH31" s="2097"/>
      <c r="BI31" s="2098"/>
      <c r="BJ31" s="2098"/>
      <c r="BK31" s="2098"/>
      <c r="BL31" s="2099"/>
    </row>
    <row r="32" spans="1:64" s="851" customFormat="1" ht="13.15" customHeight="1" thickBot="1">
      <c r="A32" s="2121"/>
      <c r="B32" s="2122"/>
      <c r="C32" s="2122"/>
      <c r="D32" s="2122"/>
      <c r="E32" s="2123"/>
      <c r="F32" s="2084"/>
      <c r="G32" s="2075"/>
      <c r="H32" s="2075"/>
      <c r="I32" s="2078"/>
      <c r="J32" s="2084"/>
      <c r="K32" s="2075"/>
      <c r="L32" s="2075"/>
      <c r="M32" s="2078"/>
      <c r="N32" s="2084"/>
      <c r="O32" s="2075"/>
      <c r="P32" s="2075"/>
      <c r="Q32" s="2078"/>
      <c r="R32" s="2084"/>
      <c r="S32" s="2075"/>
      <c r="T32" s="2075"/>
      <c r="U32" s="2078"/>
      <c r="V32" s="2084"/>
      <c r="W32" s="2075"/>
      <c r="X32" s="2075"/>
      <c r="Y32" s="2078"/>
      <c r="Z32" s="2084"/>
      <c r="AA32" s="2075"/>
      <c r="AB32" s="2075"/>
      <c r="AC32" s="2078"/>
      <c r="AD32" s="852"/>
      <c r="AE32" s="853"/>
      <c r="AF32" s="853"/>
      <c r="AG32" s="854"/>
      <c r="AH32" s="2114"/>
      <c r="AI32" s="2084"/>
      <c r="AJ32" s="2075"/>
      <c r="AK32" s="2075"/>
      <c r="AL32" s="2075"/>
      <c r="AM32" s="2078"/>
      <c r="AN32" s="2084"/>
      <c r="AO32" s="2075"/>
      <c r="AP32" s="2075"/>
      <c r="AQ32" s="2075"/>
      <c r="AR32" s="2078"/>
      <c r="AS32" s="2084"/>
      <c r="AT32" s="2075"/>
      <c r="AU32" s="2075"/>
      <c r="AV32" s="2075"/>
      <c r="AW32" s="2078"/>
      <c r="AX32" s="2084"/>
      <c r="AY32" s="2075"/>
      <c r="AZ32" s="2075"/>
      <c r="BA32" s="2075"/>
      <c r="BB32" s="2078"/>
      <c r="BC32" s="2084"/>
      <c r="BD32" s="2075"/>
      <c r="BE32" s="2075"/>
      <c r="BF32" s="2075"/>
      <c r="BG32" s="2078"/>
      <c r="BH32" s="2100"/>
      <c r="BI32" s="2101"/>
      <c r="BJ32" s="2101"/>
      <c r="BK32" s="2101"/>
      <c r="BL32" s="2102"/>
    </row>
    <row r="33" spans="1:64" s="851" customFormat="1" ht="13.15" customHeight="1">
      <c r="A33" s="2115" t="s">
        <v>3697</v>
      </c>
      <c r="B33" s="2116"/>
      <c r="C33" s="2116"/>
      <c r="D33" s="2116"/>
      <c r="E33" s="2117"/>
      <c r="F33" s="2082"/>
      <c r="G33" s="2073"/>
      <c r="H33" s="2073"/>
      <c r="I33" s="2076"/>
      <c r="J33" s="2082"/>
      <c r="K33" s="2073"/>
      <c r="L33" s="2073"/>
      <c r="M33" s="2076"/>
      <c r="N33" s="2082"/>
      <c r="O33" s="2073"/>
      <c r="P33" s="2073"/>
      <c r="Q33" s="2076"/>
      <c r="R33" s="2082"/>
      <c r="S33" s="2073"/>
      <c r="T33" s="2073"/>
      <c r="U33" s="2076"/>
      <c r="V33" s="2082"/>
      <c r="W33" s="2073"/>
      <c r="X33" s="2073"/>
      <c r="Y33" s="2076"/>
      <c r="Z33" s="2082"/>
      <c r="AA33" s="2073"/>
      <c r="AB33" s="2073"/>
      <c r="AC33" s="2076"/>
      <c r="AH33" s="2112" t="s">
        <v>3697</v>
      </c>
      <c r="AI33" s="2082" t="s">
        <v>3698</v>
      </c>
      <c r="AJ33" s="2073"/>
      <c r="AK33" s="2073"/>
      <c r="AL33" s="2073"/>
      <c r="AM33" s="2076"/>
      <c r="AN33" s="2082" t="s">
        <v>3699</v>
      </c>
      <c r="AO33" s="2073"/>
      <c r="AP33" s="2073"/>
      <c r="AQ33" s="2073"/>
      <c r="AR33" s="2076"/>
      <c r="AS33" s="2082" t="s">
        <v>3699</v>
      </c>
      <c r="AT33" s="2073"/>
      <c r="AU33" s="2073"/>
      <c r="AV33" s="2073"/>
      <c r="AW33" s="2076"/>
      <c r="AX33" s="2082" t="s">
        <v>3699</v>
      </c>
      <c r="AY33" s="2073"/>
      <c r="AZ33" s="2073"/>
      <c r="BA33" s="2073"/>
      <c r="BB33" s="2076"/>
      <c r="BC33" s="2082" t="s">
        <v>3699</v>
      </c>
      <c r="BD33" s="2073"/>
      <c r="BE33" s="2073"/>
      <c r="BF33" s="2073"/>
      <c r="BG33" s="2076"/>
      <c r="BH33" s="2094" t="s">
        <v>3698</v>
      </c>
      <c r="BI33" s="2095"/>
      <c r="BJ33" s="2095"/>
      <c r="BK33" s="2095"/>
      <c r="BL33" s="2096"/>
    </row>
    <row r="34" spans="1:64" s="851" customFormat="1" ht="13.15" customHeight="1">
      <c r="A34" s="2118"/>
      <c r="B34" s="2119"/>
      <c r="C34" s="2119"/>
      <c r="D34" s="2119"/>
      <c r="E34" s="2120"/>
      <c r="F34" s="2083"/>
      <c r="G34" s="2074"/>
      <c r="H34" s="2074"/>
      <c r="I34" s="2077"/>
      <c r="J34" s="2083"/>
      <c r="K34" s="2074"/>
      <c r="L34" s="2074"/>
      <c r="M34" s="2077"/>
      <c r="N34" s="2083"/>
      <c r="O34" s="2074"/>
      <c r="P34" s="2074"/>
      <c r="Q34" s="2077"/>
      <c r="R34" s="2083"/>
      <c r="S34" s="2074"/>
      <c r="T34" s="2074"/>
      <c r="U34" s="2077"/>
      <c r="V34" s="2083"/>
      <c r="W34" s="2074"/>
      <c r="X34" s="2074"/>
      <c r="Y34" s="2077"/>
      <c r="Z34" s="2083"/>
      <c r="AA34" s="2074"/>
      <c r="AB34" s="2074"/>
      <c r="AC34" s="2077"/>
      <c r="AH34" s="2113"/>
      <c r="AI34" s="2083"/>
      <c r="AJ34" s="2074"/>
      <c r="AK34" s="2074"/>
      <c r="AL34" s="2074"/>
      <c r="AM34" s="2077"/>
      <c r="AN34" s="2083"/>
      <c r="AO34" s="2074"/>
      <c r="AP34" s="2074"/>
      <c r="AQ34" s="2074"/>
      <c r="AR34" s="2077"/>
      <c r="AS34" s="2083"/>
      <c r="AT34" s="2074"/>
      <c r="AU34" s="2074"/>
      <c r="AV34" s="2074"/>
      <c r="AW34" s="2077"/>
      <c r="AX34" s="2083"/>
      <c r="AY34" s="2074"/>
      <c r="AZ34" s="2074"/>
      <c r="BA34" s="2074"/>
      <c r="BB34" s="2077"/>
      <c r="BC34" s="2083"/>
      <c r="BD34" s="2074"/>
      <c r="BE34" s="2074"/>
      <c r="BF34" s="2074"/>
      <c r="BG34" s="2077"/>
      <c r="BH34" s="2097"/>
      <c r="BI34" s="2098"/>
      <c r="BJ34" s="2098"/>
      <c r="BK34" s="2098"/>
      <c r="BL34" s="2099"/>
    </row>
    <row r="35" spans="1:64" s="851" customFormat="1" ht="13.15" customHeight="1">
      <c r="A35" s="2118"/>
      <c r="B35" s="2119"/>
      <c r="C35" s="2119"/>
      <c r="D35" s="2119"/>
      <c r="E35" s="2120"/>
      <c r="F35" s="2083"/>
      <c r="G35" s="2074"/>
      <c r="H35" s="2074"/>
      <c r="I35" s="2077"/>
      <c r="J35" s="2083"/>
      <c r="K35" s="2074"/>
      <c r="L35" s="2074"/>
      <c r="M35" s="2077"/>
      <c r="N35" s="2083"/>
      <c r="O35" s="2074"/>
      <c r="P35" s="2074"/>
      <c r="Q35" s="2077"/>
      <c r="R35" s="2083"/>
      <c r="S35" s="2074"/>
      <c r="T35" s="2074"/>
      <c r="U35" s="2077"/>
      <c r="V35" s="2083"/>
      <c r="W35" s="2074"/>
      <c r="X35" s="2074"/>
      <c r="Y35" s="2077"/>
      <c r="Z35" s="2083"/>
      <c r="AA35" s="2074"/>
      <c r="AB35" s="2074"/>
      <c r="AC35" s="2077"/>
      <c r="AH35" s="2113"/>
      <c r="AI35" s="2083"/>
      <c r="AJ35" s="2074"/>
      <c r="AK35" s="2074"/>
      <c r="AL35" s="2074"/>
      <c r="AM35" s="2077"/>
      <c r="AN35" s="2083"/>
      <c r="AO35" s="2074"/>
      <c r="AP35" s="2074"/>
      <c r="AQ35" s="2074"/>
      <c r="AR35" s="2077"/>
      <c r="AS35" s="2083"/>
      <c r="AT35" s="2074"/>
      <c r="AU35" s="2074"/>
      <c r="AV35" s="2074"/>
      <c r="AW35" s="2077"/>
      <c r="AX35" s="2083"/>
      <c r="AY35" s="2074"/>
      <c r="AZ35" s="2074"/>
      <c r="BA35" s="2074"/>
      <c r="BB35" s="2077"/>
      <c r="BC35" s="2083"/>
      <c r="BD35" s="2074"/>
      <c r="BE35" s="2074"/>
      <c r="BF35" s="2074"/>
      <c r="BG35" s="2077"/>
      <c r="BH35" s="2097"/>
      <c r="BI35" s="2098"/>
      <c r="BJ35" s="2098"/>
      <c r="BK35" s="2098"/>
      <c r="BL35" s="2099"/>
    </row>
    <row r="36" spans="1:64" s="851" customFormat="1" ht="13.15" customHeight="1">
      <c r="A36" s="2118"/>
      <c r="B36" s="2119"/>
      <c r="C36" s="2119"/>
      <c r="D36" s="2119"/>
      <c r="E36" s="2120"/>
      <c r="F36" s="2083"/>
      <c r="G36" s="2074"/>
      <c r="H36" s="2074"/>
      <c r="I36" s="2077"/>
      <c r="J36" s="2083"/>
      <c r="K36" s="2074"/>
      <c r="L36" s="2074"/>
      <c r="M36" s="2077"/>
      <c r="N36" s="2083"/>
      <c r="O36" s="2074"/>
      <c r="P36" s="2074"/>
      <c r="Q36" s="2077"/>
      <c r="R36" s="2083"/>
      <c r="S36" s="2074"/>
      <c r="T36" s="2074"/>
      <c r="U36" s="2077"/>
      <c r="V36" s="2083"/>
      <c r="W36" s="2074"/>
      <c r="X36" s="2074"/>
      <c r="Y36" s="2077"/>
      <c r="Z36" s="2083"/>
      <c r="AA36" s="2074"/>
      <c r="AB36" s="2074"/>
      <c r="AC36" s="2077"/>
      <c r="AH36" s="2113"/>
      <c r="AI36" s="2083"/>
      <c r="AJ36" s="2074"/>
      <c r="AK36" s="2074"/>
      <c r="AL36" s="2074"/>
      <c r="AM36" s="2077"/>
      <c r="AN36" s="2083"/>
      <c r="AO36" s="2074"/>
      <c r="AP36" s="2074"/>
      <c r="AQ36" s="2074"/>
      <c r="AR36" s="2077"/>
      <c r="AS36" s="2083"/>
      <c r="AT36" s="2074"/>
      <c r="AU36" s="2074"/>
      <c r="AV36" s="2074"/>
      <c r="AW36" s="2077"/>
      <c r="AX36" s="2083"/>
      <c r="AY36" s="2074"/>
      <c r="AZ36" s="2074"/>
      <c r="BA36" s="2074"/>
      <c r="BB36" s="2077"/>
      <c r="BC36" s="2083"/>
      <c r="BD36" s="2074"/>
      <c r="BE36" s="2074"/>
      <c r="BF36" s="2074"/>
      <c r="BG36" s="2077"/>
      <c r="BH36" s="2097"/>
      <c r="BI36" s="2098"/>
      <c r="BJ36" s="2098"/>
      <c r="BK36" s="2098"/>
      <c r="BL36" s="2099"/>
    </row>
    <row r="37" spans="1:64" s="851" customFormat="1" ht="13.15" customHeight="1">
      <c r="A37" s="2121"/>
      <c r="B37" s="2122"/>
      <c r="C37" s="2122"/>
      <c r="D37" s="2122"/>
      <c r="E37" s="2123"/>
      <c r="F37" s="2084"/>
      <c r="G37" s="2075"/>
      <c r="H37" s="2075"/>
      <c r="I37" s="2078"/>
      <c r="J37" s="2084"/>
      <c r="K37" s="2075"/>
      <c r="L37" s="2075"/>
      <c r="M37" s="2078"/>
      <c r="N37" s="2084"/>
      <c r="O37" s="2075"/>
      <c r="P37" s="2075"/>
      <c r="Q37" s="2078"/>
      <c r="R37" s="2084"/>
      <c r="S37" s="2075"/>
      <c r="T37" s="2075"/>
      <c r="U37" s="2078"/>
      <c r="V37" s="2084"/>
      <c r="W37" s="2075"/>
      <c r="X37" s="2075"/>
      <c r="Y37" s="2078"/>
      <c r="Z37" s="2084"/>
      <c r="AA37" s="2075"/>
      <c r="AB37" s="2075"/>
      <c r="AC37" s="2078"/>
      <c r="AH37" s="2114"/>
      <c r="AI37" s="2084"/>
      <c r="AJ37" s="2075"/>
      <c r="AK37" s="2075"/>
      <c r="AL37" s="2075"/>
      <c r="AM37" s="2078"/>
      <c r="AN37" s="2084"/>
      <c r="AO37" s="2075"/>
      <c r="AP37" s="2075"/>
      <c r="AQ37" s="2075"/>
      <c r="AR37" s="2078"/>
      <c r="AS37" s="2084"/>
      <c r="AT37" s="2075"/>
      <c r="AU37" s="2075"/>
      <c r="AV37" s="2075"/>
      <c r="AW37" s="2078"/>
      <c r="AX37" s="2084"/>
      <c r="AY37" s="2075"/>
      <c r="AZ37" s="2075"/>
      <c r="BA37" s="2075"/>
      <c r="BB37" s="2078"/>
      <c r="BC37" s="2084"/>
      <c r="BD37" s="2075"/>
      <c r="BE37" s="2075"/>
      <c r="BF37" s="2075"/>
      <c r="BG37" s="2078"/>
      <c r="BH37" s="2100"/>
      <c r="BI37" s="2101"/>
      <c r="BJ37" s="2101"/>
      <c r="BK37" s="2101"/>
      <c r="BL37" s="2102"/>
    </row>
    <row r="38" spans="1:64" s="851" customFormat="1" ht="13.15" customHeight="1">
      <c r="A38" s="2115" t="s">
        <v>3700</v>
      </c>
      <c r="B38" s="2116"/>
      <c r="C38" s="2116"/>
      <c r="D38" s="2116"/>
      <c r="E38" s="2117"/>
      <c r="F38" s="2082"/>
      <c r="G38" s="2073"/>
      <c r="H38" s="2073"/>
      <c r="I38" s="2076"/>
      <c r="J38" s="2082"/>
      <c r="K38" s="2073"/>
      <c r="L38" s="2073"/>
      <c r="M38" s="2076"/>
      <c r="N38" s="2082"/>
      <c r="O38" s="2073"/>
      <c r="P38" s="2073"/>
      <c r="Q38" s="2076"/>
      <c r="R38" s="2082"/>
      <c r="S38" s="2073"/>
      <c r="T38" s="2073"/>
      <c r="U38" s="2076"/>
      <c r="V38" s="2082"/>
      <c r="W38" s="2073"/>
      <c r="X38" s="2073"/>
      <c r="Y38" s="2076"/>
      <c r="Z38" s="2082"/>
      <c r="AA38" s="2073"/>
      <c r="AB38" s="2073"/>
      <c r="AC38" s="2076"/>
      <c r="AH38" s="2112" t="s">
        <v>3700</v>
      </c>
      <c r="AI38" s="2082" t="s">
        <v>3701</v>
      </c>
      <c r="AJ38" s="2073"/>
      <c r="AK38" s="2073"/>
      <c r="AL38" s="2073"/>
      <c r="AM38" s="2076"/>
      <c r="AN38" s="2082" t="s">
        <v>3702</v>
      </c>
      <c r="AO38" s="2073"/>
      <c r="AP38" s="2073"/>
      <c r="AQ38" s="2073"/>
      <c r="AR38" s="2076"/>
      <c r="AS38" s="2082" t="s">
        <v>3703</v>
      </c>
      <c r="AT38" s="2073"/>
      <c r="AU38" s="2073"/>
      <c r="AV38" s="2073"/>
      <c r="AW38" s="2076"/>
      <c r="AX38" s="2082" t="s">
        <v>3675</v>
      </c>
      <c r="AY38" s="2073"/>
      <c r="AZ38" s="2073"/>
      <c r="BA38" s="2073"/>
      <c r="BB38" s="2076"/>
      <c r="BC38" s="2082" t="s">
        <v>3704</v>
      </c>
      <c r="BD38" s="2073"/>
      <c r="BE38" s="2073"/>
      <c r="BF38" s="2073"/>
      <c r="BG38" s="2076"/>
      <c r="BH38" s="2094" t="s">
        <v>3677</v>
      </c>
      <c r="BI38" s="2095"/>
      <c r="BJ38" s="2095"/>
      <c r="BK38" s="2095"/>
      <c r="BL38" s="2096"/>
    </row>
    <row r="39" spans="1:64" s="851" customFormat="1" ht="13.15" customHeight="1">
      <c r="A39" s="2118"/>
      <c r="B39" s="2119"/>
      <c r="C39" s="2119"/>
      <c r="D39" s="2119"/>
      <c r="E39" s="2120"/>
      <c r="F39" s="2083"/>
      <c r="G39" s="2074"/>
      <c r="H39" s="2074"/>
      <c r="I39" s="2077"/>
      <c r="J39" s="2083"/>
      <c r="K39" s="2074"/>
      <c r="L39" s="2074"/>
      <c r="M39" s="2077"/>
      <c r="N39" s="2083"/>
      <c r="O39" s="2074"/>
      <c r="P39" s="2074"/>
      <c r="Q39" s="2077"/>
      <c r="R39" s="2083"/>
      <c r="S39" s="2074"/>
      <c r="T39" s="2074"/>
      <c r="U39" s="2077"/>
      <c r="V39" s="2083"/>
      <c r="W39" s="2074"/>
      <c r="X39" s="2074"/>
      <c r="Y39" s="2077"/>
      <c r="Z39" s="2083"/>
      <c r="AA39" s="2074"/>
      <c r="AB39" s="2074"/>
      <c r="AC39" s="2077"/>
      <c r="AH39" s="2113"/>
      <c r="AI39" s="2083"/>
      <c r="AJ39" s="2074"/>
      <c r="AK39" s="2074"/>
      <c r="AL39" s="2074"/>
      <c r="AM39" s="2077"/>
      <c r="AN39" s="2083"/>
      <c r="AO39" s="2074"/>
      <c r="AP39" s="2074"/>
      <c r="AQ39" s="2074"/>
      <c r="AR39" s="2077"/>
      <c r="AS39" s="2083"/>
      <c r="AT39" s="2074"/>
      <c r="AU39" s="2074"/>
      <c r="AV39" s="2074"/>
      <c r="AW39" s="2077"/>
      <c r="AX39" s="2083"/>
      <c r="AY39" s="2074"/>
      <c r="AZ39" s="2074"/>
      <c r="BA39" s="2074"/>
      <c r="BB39" s="2077"/>
      <c r="BC39" s="2083"/>
      <c r="BD39" s="2074"/>
      <c r="BE39" s="2074"/>
      <c r="BF39" s="2074"/>
      <c r="BG39" s="2077"/>
      <c r="BH39" s="2097"/>
      <c r="BI39" s="2098"/>
      <c r="BJ39" s="2098"/>
      <c r="BK39" s="2098"/>
      <c r="BL39" s="2099"/>
    </row>
    <row r="40" spans="1:64" s="851" customFormat="1" ht="13.15" customHeight="1">
      <c r="A40" s="2118"/>
      <c r="B40" s="2119"/>
      <c r="C40" s="2119"/>
      <c r="D40" s="2119"/>
      <c r="E40" s="2120"/>
      <c r="F40" s="2083"/>
      <c r="G40" s="2074"/>
      <c r="H40" s="2074"/>
      <c r="I40" s="2077"/>
      <c r="J40" s="2083"/>
      <c r="K40" s="2074"/>
      <c r="L40" s="2074"/>
      <c r="M40" s="2077"/>
      <c r="N40" s="2083"/>
      <c r="O40" s="2074"/>
      <c r="P40" s="2074"/>
      <c r="Q40" s="2077"/>
      <c r="R40" s="2083"/>
      <c r="S40" s="2074"/>
      <c r="T40" s="2074"/>
      <c r="U40" s="2077"/>
      <c r="V40" s="2083"/>
      <c r="W40" s="2074"/>
      <c r="X40" s="2074"/>
      <c r="Y40" s="2077"/>
      <c r="Z40" s="2083"/>
      <c r="AA40" s="2074"/>
      <c r="AB40" s="2074"/>
      <c r="AC40" s="2077"/>
      <c r="AH40" s="2113"/>
      <c r="AI40" s="2083"/>
      <c r="AJ40" s="2074"/>
      <c r="AK40" s="2074"/>
      <c r="AL40" s="2074"/>
      <c r="AM40" s="2077"/>
      <c r="AN40" s="2083"/>
      <c r="AO40" s="2074"/>
      <c r="AP40" s="2074"/>
      <c r="AQ40" s="2074"/>
      <c r="AR40" s="2077"/>
      <c r="AS40" s="2083"/>
      <c r="AT40" s="2074"/>
      <c r="AU40" s="2074"/>
      <c r="AV40" s="2074"/>
      <c r="AW40" s="2077"/>
      <c r="AX40" s="2083"/>
      <c r="AY40" s="2074"/>
      <c r="AZ40" s="2074"/>
      <c r="BA40" s="2074"/>
      <c r="BB40" s="2077"/>
      <c r="BC40" s="2083"/>
      <c r="BD40" s="2074"/>
      <c r="BE40" s="2074"/>
      <c r="BF40" s="2074"/>
      <c r="BG40" s="2077"/>
      <c r="BH40" s="2097"/>
      <c r="BI40" s="2098"/>
      <c r="BJ40" s="2098"/>
      <c r="BK40" s="2098"/>
      <c r="BL40" s="2099"/>
    </row>
    <row r="41" spans="1:64" s="851" customFormat="1" ht="13.15" customHeight="1">
      <c r="A41" s="2118"/>
      <c r="B41" s="2119"/>
      <c r="C41" s="2119"/>
      <c r="D41" s="2119"/>
      <c r="E41" s="2120"/>
      <c r="F41" s="2083"/>
      <c r="G41" s="2074"/>
      <c r="H41" s="2074"/>
      <c r="I41" s="2077"/>
      <c r="J41" s="2083"/>
      <c r="K41" s="2074"/>
      <c r="L41" s="2074"/>
      <c r="M41" s="2077"/>
      <c r="N41" s="2083"/>
      <c r="O41" s="2074"/>
      <c r="P41" s="2074"/>
      <c r="Q41" s="2077"/>
      <c r="R41" s="2083"/>
      <c r="S41" s="2074"/>
      <c r="T41" s="2074"/>
      <c r="U41" s="2077"/>
      <c r="V41" s="2083"/>
      <c r="W41" s="2074"/>
      <c r="X41" s="2074"/>
      <c r="Y41" s="2077"/>
      <c r="Z41" s="2083"/>
      <c r="AA41" s="2074"/>
      <c r="AB41" s="2074"/>
      <c r="AC41" s="2077"/>
      <c r="AH41" s="2113"/>
      <c r="AI41" s="2083"/>
      <c r="AJ41" s="2074"/>
      <c r="AK41" s="2074"/>
      <c r="AL41" s="2074"/>
      <c r="AM41" s="2077"/>
      <c r="AN41" s="2083"/>
      <c r="AO41" s="2074"/>
      <c r="AP41" s="2074"/>
      <c r="AQ41" s="2074"/>
      <c r="AR41" s="2077"/>
      <c r="AS41" s="2083"/>
      <c r="AT41" s="2074"/>
      <c r="AU41" s="2074"/>
      <c r="AV41" s="2074"/>
      <c r="AW41" s="2077"/>
      <c r="AX41" s="2083"/>
      <c r="AY41" s="2074"/>
      <c r="AZ41" s="2074"/>
      <c r="BA41" s="2074"/>
      <c r="BB41" s="2077"/>
      <c r="BC41" s="2083"/>
      <c r="BD41" s="2074"/>
      <c r="BE41" s="2074"/>
      <c r="BF41" s="2074"/>
      <c r="BG41" s="2077"/>
      <c r="BH41" s="2097"/>
      <c r="BI41" s="2098"/>
      <c r="BJ41" s="2098"/>
      <c r="BK41" s="2098"/>
      <c r="BL41" s="2099"/>
    </row>
    <row r="42" spans="1:64" s="851" customFormat="1" ht="13.15" customHeight="1">
      <c r="A42" s="2121"/>
      <c r="B42" s="2122"/>
      <c r="C42" s="2122"/>
      <c r="D42" s="2122"/>
      <c r="E42" s="2123"/>
      <c r="F42" s="2084"/>
      <c r="G42" s="2075"/>
      <c r="H42" s="2075"/>
      <c r="I42" s="2078"/>
      <c r="J42" s="2084"/>
      <c r="K42" s="2075"/>
      <c r="L42" s="2075"/>
      <c r="M42" s="2078"/>
      <c r="N42" s="2084"/>
      <c r="O42" s="2075"/>
      <c r="P42" s="2075"/>
      <c r="Q42" s="2078"/>
      <c r="R42" s="2084"/>
      <c r="S42" s="2075"/>
      <c r="T42" s="2075"/>
      <c r="U42" s="2078"/>
      <c r="V42" s="2084"/>
      <c r="W42" s="2075"/>
      <c r="X42" s="2075"/>
      <c r="Y42" s="2078"/>
      <c r="Z42" s="2084"/>
      <c r="AA42" s="2075"/>
      <c r="AB42" s="2075"/>
      <c r="AC42" s="2078"/>
      <c r="AH42" s="2113"/>
      <c r="AI42" s="2084"/>
      <c r="AJ42" s="2075"/>
      <c r="AK42" s="2075"/>
      <c r="AL42" s="2075"/>
      <c r="AM42" s="2078"/>
      <c r="AN42" s="2084"/>
      <c r="AO42" s="2075"/>
      <c r="AP42" s="2075"/>
      <c r="AQ42" s="2075"/>
      <c r="AR42" s="2078"/>
      <c r="AS42" s="2084"/>
      <c r="AT42" s="2075"/>
      <c r="AU42" s="2075"/>
      <c r="AV42" s="2075"/>
      <c r="AW42" s="2078"/>
      <c r="AX42" s="2084"/>
      <c r="AY42" s="2075"/>
      <c r="AZ42" s="2075"/>
      <c r="BA42" s="2075"/>
      <c r="BB42" s="2078"/>
      <c r="BC42" s="2084"/>
      <c r="BD42" s="2075"/>
      <c r="BE42" s="2075"/>
      <c r="BF42" s="2075"/>
      <c r="BG42" s="2078"/>
      <c r="BH42" s="2100"/>
      <c r="BI42" s="2101"/>
      <c r="BJ42" s="2101"/>
      <c r="BK42" s="2101"/>
      <c r="BL42" s="2102"/>
    </row>
    <row r="43" spans="1:64" s="851" customFormat="1" ht="13.15" customHeight="1">
      <c r="A43" s="2115" t="s">
        <v>3705</v>
      </c>
      <c r="B43" s="2116"/>
      <c r="C43" s="2116"/>
      <c r="D43" s="2116"/>
      <c r="E43" s="2117"/>
      <c r="F43" s="2082"/>
      <c r="G43" s="2073"/>
      <c r="H43" s="2073"/>
      <c r="I43" s="2076"/>
      <c r="J43" s="2082"/>
      <c r="K43" s="2073"/>
      <c r="L43" s="2073"/>
      <c r="M43" s="2076"/>
      <c r="N43" s="2082"/>
      <c r="O43" s="2073"/>
      <c r="P43" s="2073"/>
      <c r="Q43" s="2076"/>
      <c r="R43" s="2082"/>
      <c r="S43" s="2073"/>
      <c r="T43" s="2073"/>
      <c r="U43" s="2076"/>
      <c r="V43" s="2082"/>
      <c r="W43" s="2073"/>
      <c r="X43" s="2073"/>
      <c r="Y43" s="2076"/>
      <c r="Z43" s="2082"/>
      <c r="AA43" s="2073"/>
      <c r="AB43" s="2073"/>
      <c r="AC43" s="2076"/>
      <c r="AH43" s="2112" t="s">
        <v>3705</v>
      </c>
      <c r="AI43" s="2082" t="s">
        <v>3706</v>
      </c>
      <c r="AJ43" s="2073"/>
      <c r="AK43" s="2073"/>
      <c r="AL43" s="2073"/>
      <c r="AM43" s="2076"/>
      <c r="AN43" s="2082" t="s">
        <v>3707</v>
      </c>
      <c r="AO43" s="2073"/>
      <c r="AP43" s="2073"/>
      <c r="AQ43" s="2073"/>
      <c r="AR43" s="2076"/>
      <c r="AS43" s="2082" t="s">
        <v>3703</v>
      </c>
      <c r="AT43" s="2073"/>
      <c r="AU43" s="2073"/>
      <c r="AV43" s="2073"/>
      <c r="AW43" s="2076"/>
      <c r="AX43" s="2082" t="s">
        <v>3675</v>
      </c>
      <c r="AY43" s="2073"/>
      <c r="AZ43" s="2073"/>
      <c r="BA43" s="2073"/>
      <c r="BB43" s="2076"/>
      <c r="BC43" s="2082" t="s">
        <v>3708</v>
      </c>
      <c r="BD43" s="2073"/>
      <c r="BE43" s="2073"/>
      <c r="BF43" s="2073"/>
      <c r="BG43" s="2076"/>
      <c r="BH43" s="2094" t="s">
        <v>3677</v>
      </c>
      <c r="BI43" s="2095"/>
      <c r="BJ43" s="2095"/>
      <c r="BK43" s="2095"/>
      <c r="BL43" s="2096"/>
    </row>
    <row r="44" spans="1:64" s="851" customFormat="1" ht="13.15" customHeight="1">
      <c r="A44" s="2118"/>
      <c r="B44" s="2119"/>
      <c r="C44" s="2119"/>
      <c r="D44" s="2119"/>
      <c r="E44" s="2120"/>
      <c r="F44" s="2083"/>
      <c r="G44" s="2074"/>
      <c r="H44" s="2074"/>
      <c r="I44" s="2077"/>
      <c r="J44" s="2083"/>
      <c r="K44" s="2074"/>
      <c r="L44" s="2074"/>
      <c r="M44" s="2077"/>
      <c r="N44" s="2083"/>
      <c r="O44" s="2074"/>
      <c r="P44" s="2074"/>
      <c r="Q44" s="2077"/>
      <c r="R44" s="2083"/>
      <c r="S44" s="2074"/>
      <c r="T44" s="2074"/>
      <c r="U44" s="2077"/>
      <c r="V44" s="2083"/>
      <c r="W44" s="2074"/>
      <c r="X44" s="2074"/>
      <c r="Y44" s="2077"/>
      <c r="Z44" s="2083"/>
      <c r="AA44" s="2074"/>
      <c r="AB44" s="2074"/>
      <c r="AC44" s="2077"/>
      <c r="AH44" s="2113"/>
      <c r="AI44" s="2083"/>
      <c r="AJ44" s="2074"/>
      <c r="AK44" s="2074"/>
      <c r="AL44" s="2074"/>
      <c r="AM44" s="2077"/>
      <c r="AN44" s="2083"/>
      <c r="AO44" s="2074"/>
      <c r="AP44" s="2074"/>
      <c r="AQ44" s="2074"/>
      <c r="AR44" s="2077"/>
      <c r="AS44" s="2083"/>
      <c r="AT44" s="2074"/>
      <c r="AU44" s="2074"/>
      <c r="AV44" s="2074"/>
      <c r="AW44" s="2077"/>
      <c r="AX44" s="2083"/>
      <c r="AY44" s="2074"/>
      <c r="AZ44" s="2074"/>
      <c r="BA44" s="2074"/>
      <c r="BB44" s="2077"/>
      <c r="BC44" s="2083"/>
      <c r="BD44" s="2074"/>
      <c r="BE44" s="2074"/>
      <c r="BF44" s="2074"/>
      <c r="BG44" s="2077"/>
      <c r="BH44" s="2097"/>
      <c r="BI44" s="2098"/>
      <c r="BJ44" s="2098"/>
      <c r="BK44" s="2098"/>
      <c r="BL44" s="2099"/>
    </row>
    <row r="45" spans="1:64" s="851" customFormat="1" ht="13.15" customHeight="1">
      <c r="A45" s="2118"/>
      <c r="B45" s="2119"/>
      <c r="C45" s="2119"/>
      <c r="D45" s="2119"/>
      <c r="E45" s="2120"/>
      <c r="F45" s="2083"/>
      <c r="G45" s="2074"/>
      <c r="H45" s="2074"/>
      <c r="I45" s="2077"/>
      <c r="J45" s="2083"/>
      <c r="K45" s="2074"/>
      <c r="L45" s="2074"/>
      <c r="M45" s="2077"/>
      <c r="N45" s="2083"/>
      <c r="O45" s="2074"/>
      <c r="P45" s="2074"/>
      <c r="Q45" s="2077"/>
      <c r="R45" s="2083"/>
      <c r="S45" s="2074"/>
      <c r="T45" s="2074"/>
      <c r="U45" s="2077"/>
      <c r="V45" s="2083"/>
      <c r="W45" s="2074"/>
      <c r="X45" s="2074"/>
      <c r="Y45" s="2077"/>
      <c r="Z45" s="2083"/>
      <c r="AA45" s="2074"/>
      <c r="AB45" s="2074"/>
      <c r="AC45" s="2077"/>
      <c r="AH45" s="2113"/>
      <c r="AI45" s="2083"/>
      <c r="AJ45" s="2074"/>
      <c r="AK45" s="2074"/>
      <c r="AL45" s="2074"/>
      <c r="AM45" s="2077"/>
      <c r="AN45" s="2083"/>
      <c r="AO45" s="2074"/>
      <c r="AP45" s="2074"/>
      <c r="AQ45" s="2074"/>
      <c r="AR45" s="2077"/>
      <c r="AS45" s="2083"/>
      <c r="AT45" s="2074"/>
      <c r="AU45" s="2074"/>
      <c r="AV45" s="2074"/>
      <c r="AW45" s="2077"/>
      <c r="AX45" s="2083"/>
      <c r="AY45" s="2074"/>
      <c r="AZ45" s="2074"/>
      <c r="BA45" s="2074"/>
      <c r="BB45" s="2077"/>
      <c r="BC45" s="2083"/>
      <c r="BD45" s="2074"/>
      <c r="BE45" s="2074"/>
      <c r="BF45" s="2074"/>
      <c r="BG45" s="2077"/>
      <c r="BH45" s="2097"/>
      <c r="BI45" s="2098"/>
      <c r="BJ45" s="2098"/>
      <c r="BK45" s="2098"/>
      <c r="BL45" s="2099"/>
    </row>
    <row r="46" spans="1:64" s="851" customFormat="1" ht="13.15" customHeight="1">
      <c r="A46" s="2118"/>
      <c r="B46" s="2119"/>
      <c r="C46" s="2119"/>
      <c r="D46" s="2119"/>
      <c r="E46" s="2120"/>
      <c r="F46" s="2083"/>
      <c r="G46" s="2074"/>
      <c r="H46" s="2074"/>
      <c r="I46" s="2077"/>
      <c r="J46" s="2083"/>
      <c r="K46" s="2074"/>
      <c r="L46" s="2074"/>
      <c r="M46" s="2077"/>
      <c r="N46" s="2083"/>
      <c r="O46" s="2074"/>
      <c r="P46" s="2074"/>
      <c r="Q46" s="2077"/>
      <c r="R46" s="2083"/>
      <c r="S46" s="2074"/>
      <c r="T46" s="2074"/>
      <c r="U46" s="2077"/>
      <c r="V46" s="2083"/>
      <c r="W46" s="2074"/>
      <c r="X46" s="2074"/>
      <c r="Y46" s="2077"/>
      <c r="Z46" s="2083"/>
      <c r="AA46" s="2074"/>
      <c r="AB46" s="2074"/>
      <c r="AC46" s="2077"/>
      <c r="AH46" s="2113"/>
      <c r="AI46" s="2083"/>
      <c r="AJ46" s="2074"/>
      <c r="AK46" s="2074"/>
      <c r="AL46" s="2074"/>
      <c r="AM46" s="2077"/>
      <c r="AN46" s="2083"/>
      <c r="AO46" s="2074"/>
      <c r="AP46" s="2074"/>
      <c r="AQ46" s="2074"/>
      <c r="AR46" s="2077"/>
      <c r="AS46" s="2083"/>
      <c r="AT46" s="2074"/>
      <c r="AU46" s="2074"/>
      <c r="AV46" s="2074"/>
      <c r="AW46" s="2077"/>
      <c r="AX46" s="2083"/>
      <c r="AY46" s="2074"/>
      <c r="AZ46" s="2074"/>
      <c r="BA46" s="2074"/>
      <c r="BB46" s="2077"/>
      <c r="BC46" s="2083"/>
      <c r="BD46" s="2074"/>
      <c r="BE46" s="2074"/>
      <c r="BF46" s="2074"/>
      <c r="BG46" s="2077"/>
      <c r="BH46" s="2097"/>
      <c r="BI46" s="2098"/>
      <c r="BJ46" s="2098"/>
      <c r="BK46" s="2098"/>
      <c r="BL46" s="2099"/>
    </row>
    <row r="47" spans="1:64" s="851" customFormat="1" ht="13.15" customHeight="1">
      <c r="A47" s="2121"/>
      <c r="B47" s="2122"/>
      <c r="C47" s="2122"/>
      <c r="D47" s="2122"/>
      <c r="E47" s="2123"/>
      <c r="F47" s="2084"/>
      <c r="G47" s="2075"/>
      <c r="H47" s="2075"/>
      <c r="I47" s="2078"/>
      <c r="J47" s="2084"/>
      <c r="K47" s="2075"/>
      <c r="L47" s="2075"/>
      <c r="M47" s="2078"/>
      <c r="N47" s="2084"/>
      <c r="O47" s="2075"/>
      <c r="P47" s="2075"/>
      <c r="Q47" s="2078"/>
      <c r="R47" s="2084"/>
      <c r="S47" s="2075"/>
      <c r="T47" s="2075"/>
      <c r="U47" s="2078"/>
      <c r="V47" s="2084"/>
      <c r="W47" s="2075"/>
      <c r="X47" s="2075"/>
      <c r="Y47" s="2078"/>
      <c r="Z47" s="2084"/>
      <c r="AA47" s="2075"/>
      <c r="AB47" s="2075"/>
      <c r="AC47" s="2078"/>
      <c r="AH47" s="2113"/>
      <c r="AI47" s="2084"/>
      <c r="AJ47" s="2075"/>
      <c r="AK47" s="2075"/>
      <c r="AL47" s="2075"/>
      <c r="AM47" s="2078"/>
      <c r="AN47" s="2084"/>
      <c r="AO47" s="2075"/>
      <c r="AP47" s="2075"/>
      <c r="AQ47" s="2075"/>
      <c r="AR47" s="2078"/>
      <c r="AS47" s="2084"/>
      <c r="AT47" s="2075"/>
      <c r="AU47" s="2075"/>
      <c r="AV47" s="2075"/>
      <c r="AW47" s="2078"/>
      <c r="AX47" s="2084"/>
      <c r="AY47" s="2075"/>
      <c r="AZ47" s="2075"/>
      <c r="BA47" s="2075"/>
      <c r="BB47" s="2078"/>
      <c r="BC47" s="2084"/>
      <c r="BD47" s="2075"/>
      <c r="BE47" s="2075"/>
      <c r="BF47" s="2075"/>
      <c r="BG47" s="2078"/>
      <c r="BH47" s="2100"/>
      <c r="BI47" s="2101"/>
      <c r="BJ47" s="2101"/>
      <c r="BK47" s="2101"/>
      <c r="BL47" s="2102"/>
    </row>
    <row r="48" spans="1:64" s="851" customFormat="1" ht="13.15" customHeight="1">
      <c r="A48" s="2115" t="s">
        <v>3709</v>
      </c>
      <c r="B48" s="2116"/>
      <c r="C48" s="2116"/>
      <c r="D48" s="2116"/>
      <c r="E48" s="2117"/>
      <c r="F48" s="2082"/>
      <c r="G48" s="2073"/>
      <c r="H48" s="2073"/>
      <c r="I48" s="2076"/>
      <c r="J48" s="2082"/>
      <c r="K48" s="2073"/>
      <c r="L48" s="2073"/>
      <c r="M48" s="2076"/>
      <c r="N48" s="2082"/>
      <c r="O48" s="2073"/>
      <c r="P48" s="2073"/>
      <c r="Q48" s="2076"/>
      <c r="R48" s="2082"/>
      <c r="S48" s="2073"/>
      <c r="T48" s="2073"/>
      <c r="U48" s="2076"/>
      <c r="V48" s="2082"/>
      <c r="W48" s="2073"/>
      <c r="X48" s="2073"/>
      <c r="Y48" s="2076"/>
      <c r="Z48" s="2082"/>
      <c r="AA48" s="2073"/>
      <c r="AB48" s="2073"/>
      <c r="AC48" s="2076"/>
      <c r="AH48" s="2112" t="s">
        <v>3709</v>
      </c>
      <c r="AI48" s="2082" t="s">
        <v>3710</v>
      </c>
      <c r="AJ48" s="2073"/>
      <c r="AK48" s="2073"/>
      <c r="AL48" s="2073"/>
      <c r="AM48" s="2076"/>
      <c r="AN48" s="2082" t="s">
        <v>3711</v>
      </c>
      <c r="AO48" s="2073"/>
      <c r="AP48" s="2073"/>
      <c r="AQ48" s="2073"/>
      <c r="AR48" s="2076"/>
      <c r="AS48" s="2082" t="s">
        <v>3712</v>
      </c>
      <c r="AT48" s="2073"/>
      <c r="AU48" s="2073"/>
      <c r="AV48" s="2073"/>
      <c r="AW48" s="2076"/>
      <c r="AX48" s="2082" t="s">
        <v>3675</v>
      </c>
      <c r="AY48" s="2073"/>
      <c r="AZ48" s="2073"/>
      <c r="BA48" s="2073"/>
      <c r="BB48" s="2076"/>
      <c r="BC48" s="2082" t="s">
        <v>3708</v>
      </c>
      <c r="BD48" s="2073"/>
      <c r="BE48" s="2073"/>
      <c r="BF48" s="2073"/>
      <c r="BG48" s="2076"/>
      <c r="BH48" s="2094" t="s">
        <v>3677</v>
      </c>
      <c r="BI48" s="2095"/>
      <c r="BJ48" s="2095"/>
      <c r="BK48" s="2095"/>
      <c r="BL48" s="2096"/>
    </row>
    <row r="49" spans="1:64" s="851" customFormat="1" ht="13.15" customHeight="1">
      <c r="A49" s="2118"/>
      <c r="B49" s="2119"/>
      <c r="C49" s="2119"/>
      <c r="D49" s="2119"/>
      <c r="E49" s="2120"/>
      <c r="F49" s="2083"/>
      <c r="G49" s="2074"/>
      <c r="H49" s="2074"/>
      <c r="I49" s="2077"/>
      <c r="J49" s="2083"/>
      <c r="K49" s="2074"/>
      <c r="L49" s="2074"/>
      <c r="M49" s="2077"/>
      <c r="N49" s="2083"/>
      <c r="O49" s="2074"/>
      <c r="P49" s="2074"/>
      <c r="Q49" s="2077"/>
      <c r="R49" s="2083"/>
      <c r="S49" s="2074"/>
      <c r="T49" s="2074"/>
      <c r="U49" s="2077"/>
      <c r="V49" s="2083"/>
      <c r="W49" s="2074"/>
      <c r="X49" s="2074"/>
      <c r="Y49" s="2077"/>
      <c r="Z49" s="2083"/>
      <c r="AA49" s="2074"/>
      <c r="AB49" s="2074"/>
      <c r="AC49" s="2077"/>
      <c r="AH49" s="2113"/>
      <c r="AI49" s="2083"/>
      <c r="AJ49" s="2074"/>
      <c r="AK49" s="2074"/>
      <c r="AL49" s="2074"/>
      <c r="AM49" s="2077"/>
      <c r="AN49" s="2083"/>
      <c r="AO49" s="2074"/>
      <c r="AP49" s="2074"/>
      <c r="AQ49" s="2074"/>
      <c r="AR49" s="2077"/>
      <c r="AS49" s="2083"/>
      <c r="AT49" s="2074"/>
      <c r="AU49" s="2074"/>
      <c r="AV49" s="2074"/>
      <c r="AW49" s="2077"/>
      <c r="AX49" s="2083"/>
      <c r="AY49" s="2074"/>
      <c r="AZ49" s="2074"/>
      <c r="BA49" s="2074"/>
      <c r="BB49" s="2077"/>
      <c r="BC49" s="2083"/>
      <c r="BD49" s="2074"/>
      <c r="BE49" s="2074"/>
      <c r="BF49" s="2074"/>
      <c r="BG49" s="2077"/>
      <c r="BH49" s="2097"/>
      <c r="BI49" s="2098"/>
      <c r="BJ49" s="2098"/>
      <c r="BK49" s="2098"/>
      <c r="BL49" s="2099"/>
    </row>
    <row r="50" spans="1:64" s="851" customFormat="1" ht="13.15" customHeight="1">
      <c r="A50" s="2118"/>
      <c r="B50" s="2119"/>
      <c r="C50" s="2119"/>
      <c r="D50" s="2119"/>
      <c r="E50" s="2120"/>
      <c r="F50" s="2083"/>
      <c r="G50" s="2074"/>
      <c r="H50" s="2074"/>
      <c r="I50" s="2077"/>
      <c r="J50" s="2083"/>
      <c r="K50" s="2074"/>
      <c r="L50" s="2074"/>
      <c r="M50" s="2077"/>
      <c r="N50" s="2083"/>
      <c r="O50" s="2074"/>
      <c r="P50" s="2074"/>
      <c r="Q50" s="2077"/>
      <c r="R50" s="2083"/>
      <c r="S50" s="2074"/>
      <c r="T50" s="2074"/>
      <c r="U50" s="2077"/>
      <c r="V50" s="2083"/>
      <c r="W50" s="2074"/>
      <c r="X50" s="2074"/>
      <c r="Y50" s="2077"/>
      <c r="Z50" s="2083"/>
      <c r="AA50" s="2074"/>
      <c r="AB50" s="2074"/>
      <c r="AC50" s="2077"/>
      <c r="AH50" s="2113"/>
      <c r="AI50" s="2083"/>
      <c r="AJ50" s="2074"/>
      <c r="AK50" s="2074"/>
      <c r="AL50" s="2074"/>
      <c r="AM50" s="2077"/>
      <c r="AN50" s="2083"/>
      <c r="AO50" s="2074"/>
      <c r="AP50" s="2074"/>
      <c r="AQ50" s="2074"/>
      <c r="AR50" s="2077"/>
      <c r="AS50" s="2083"/>
      <c r="AT50" s="2074"/>
      <c r="AU50" s="2074"/>
      <c r="AV50" s="2074"/>
      <c r="AW50" s="2077"/>
      <c r="AX50" s="2083"/>
      <c r="AY50" s="2074"/>
      <c r="AZ50" s="2074"/>
      <c r="BA50" s="2074"/>
      <c r="BB50" s="2077"/>
      <c r="BC50" s="2083"/>
      <c r="BD50" s="2074"/>
      <c r="BE50" s="2074"/>
      <c r="BF50" s="2074"/>
      <c r="BG50" s="2077"/>
      <c r="BH50" s="2097"/>
      <c r="BI50" s="2098"/>
      <c r="BJ50" s="2098"/>
      <c r="BK50" s="2098"/>
      <c r="BL50" s="2099"/>
    </row>
    <row r="51" spans="1:64" s="851" customFormat="1" ht="13.15" customHeight="1">
      <c r="A51" s="2118"/>
      <c r="B51" s="2119"/>
      <c r="C51" s="2119"/>
      <c r="D51" s="2119"/>
      <c r="E51" s="2120"/>
      <c r="F51" s="2083"/>
      <c r="G51" s="2074"/>
      <c r="H51" s="2074"/>
      <c r="I51" s="2077"/>
      <c r="J51" s="2083"/>
      <c r="K51" s="2074"/>
      <c r="L51" s="2074"/>
      <c r="M51" s="2077"/>
      <c r="N51" s="2083"/>
      <c r="O51" s="2074"/>
      <c r="P51" s="2074"/>
      <c r="Q51" s="2077"/>
      <c r="R51" s="2083"/>
      <c r="S51" s="2074"/>
      <c r="T51" s="2074"/>
      <c r="U51" s="2077"/>
      <c r="V51" s="2083"/>
      <c r="W51" s="2074"/>
      <c r="X51" s="2074"/>
      <c r="Y51" s="2077"/>
      <c r="Z51" s="2083"/>
      <c r="AA51" s="2074"/>
      <c r="AB51" s="2074"/>
      <c r="AC51" s="2077"/>
      <c r="AH51" s="2113"/>
      <c r="AI51" s="2083"/>
      <c r="AJ51" s="2074"/>
      <c r="AK51" s="2074"/>
      <c r="AL51" s="2074"/>
      <c r="AM51" s="2077"/>
      <c r="AN51" s="2083"/>
      <c r="AO51" s="2074"/>
      <c r="AP51" s="2074"/>
      <c r="AQ51" s="2074"/>
      <c r="AR51" s="2077"/>
      <c r="AS51" s="2083"/>
      <c r="AT51" s="2074"/>
      <c r="AU51" s="2074"/>
      <c r="AV51" s="2074"/>
      <c r="AW51" s="2077"/>
      <c r="AX51" s="2083"/>
      <c r="AY51" s="2074"/>
      <c r="AZ51" s="2074"/>
      <c r="BA51" s="2074"/>
      <c r="BB51" s="2077"/>
      <c r="BC51" s="2083"/>
      <c r="BD51" s="2074"/>
      <c r="BE51" s="2074"/>
      <c r="BF51" s="2074"/>
      <c r="BG51" s="2077"/>
      <c r="BH51" s="2097"/>
      <c r="BI51" s="2098"/>
      <c r="BJ51" s="2098"/>
      <c r="BK51" s="2098"/>
      <c r="BL51" s="2099"/>
    </row>
    <row r="52" spans="1:64" s="851" customFormat="1" ht="13.15" customHeight="1">
      <c r="A52" s="2121"/>
      <c r="B52" s="2122"/>
      <c r="C52" s="2122"/>
      <c r="D52" s="2122"/>
      <c r="E52" s="2123"/>
      <c r="F52" s="2084"/>
      <c r="G52" s="2075"/>
      <c r="H52" s="2075"/>
      <c r="I52" s="2078"/>
      <c r="J52" s="2084"/>
      <c r="K52" s="2075"/>
      <c r="L52" s="2075"/>
      <c r="M52" s="2078"/>
      <c r="N52" s="2084"/>
      <c r="O52" s="2075"/>
      <c r="P52" s="2075"/>
      <c r="Q52" s="2078"/>
      <c r="R52" s="2084"/>
      <c r="S52" s="2075"/>
      <c r="T52" s="2075"/>
      <c r="U52" s="2078"/>
      <c r="V52" s="2084"/>
      <c r="W52" s="2075"/>
      <c r="X52" s="2075"/>
      <c r="Y52" s="2078"/>
      <c r="Z52" s="2084"/>
      <c r="AA52" s="2075"/>
      <c r="AB52" s="2075"/>
      <c r="AC52" s="2078"/>
      <c r="AH52" s="2113"/>
      <c r="AI52" s="2084"/>
      <c r="AJ52" s="2075"/>
      <c r="AK52" s="2075"/>
      <c r="AL52" s="2075"/>
      <c r="AM52" s="2078"/>
      <c r="AN52" s="2084"/>
      <c r="AO52" s="2075"/>
      <c r="AP52" s="2075"/>
      <c r="AQ52" s="2075"/>
      <c r="AR52" s="2078"/>
      <c r="AS52" s="2084"/>
      <c r="AT52" s="2075"/>
      <c r="AU52" s="2075"/>
      <c r="AV52" s="2075"/>
      <c r="AW52" s="2078"/>
      <c r="AX52" s="2084"/>
      <c r="AY52" s="2075"/>
      <c r="AZ52" s="2075"/>
      <c r="BA52" s="2075"/>
      <c r="BB52" s="2078"/>
      <c r="BC52" s="2084"/>
      <c r="BD52" s="2075"/>
      <c r="BE52" s="2075"/>
      <c r="BF52" s="2075"/>
      <c r="BG52" s="2078"/>
      <c r="BH52" s="2100"/>
      <c r="BI52" s="2101"/>
      <c r="BJ52" s="2101"/>
      <c r="BK52" s="2101"/>
      <c r="BL52" s="2102"/>
    </row>
    <row r="53" spans="1:64" s="851" customFormat="1" ht="13.15" customHeight="1">
      <c r="A53" s="2103" t="s">
        <v>3713</v>
      </c>
      <c r="B53" s="2104"/>
      <c r="C53" s="2104"/>
      <c r="D53" s="2104"/>
      <c r="E53" s="2105"/>
      <c r="F53" s="2082"/>
      <c r="G53" s="2073"/>
      <c r="H53" s="2073"/>
      <c r="I53" s="2076"/>
      <c r="J53" s="2082"/>
      <c r="K53" s="2073"/>
      <c r="L53" s="2073"/>
      <c r="M53" s="2076"/>
      <c r="N53" s="2082"/>
      <c r="O53" s="2073"/>
      <c r="P53" s="2073"/>
      <c r="Q53" s="2076"/>
      <c r="R53" s="2082"/>
      <c r="S53" s="2073"/>
      <c r="T53" s="2073"/>
      <c r="U53" s="2076"/>
      <c r="V53" s="2082"/>
      <c r="W53" s="2073"/>
      <c r="X53" s="2073"/>
      <c r="Y53" s="2076"/>
      <c r="Z53" s="2082"/>
      <c r="AA53" s="2073"/>
      <c r="AB53" s="2073"/>
      <c r="AC53" s="2076"/>
      <c r="AH53" s="2112" t="s">
        <v>3713</v>
      </c>
      <c r="AI53" s="2082" t="s">
        <v>3714</v>
      </c>
      <c r="AJ53" s="2073"/>
      <c r="AK53" s="2073"/>
      <c r="AL53" s="2073"/>
      <c r="AM53" s="2076"/>
      <c r="AN53" s="2082" t="s">
        <v>3715</v>
      </c>
      <c r="AO53" s="2073"/>
      <c r="AP53" s="2073"/>
      <c r="AQ53" s="2073"/>
      <c r="AR53" s="2076"/>
      <c r="AS53" s="2082" t="s">
        <v>3716</v>
      </c>
      <c r="AT53" s="2073"/>
      <c r="AU53" s="2073"/>
      <c r="AV53" s="2073"/>
      <c r="AW53" s="2076"/>
      <c r="AX53" s="2082" t="s">
        <v>3675</v>
      </c>
      <c r="AY53" s="2073"/>
      <c r="AZ53" s="2073"/>
      <c r="BA53" s="2073"/>
      <c r="BB53" s="2076"/>
      <c r="BC53" s="2082" t="s">
        <v>3717</v>
      </c>
      <c r="BD53" s="2073"/>
      <c r="BE53" s="2073"/>
      <c r="BF53" s="2073"/>
      <c r="BG53" s="2076"/>
      <c r="BH53" s="2094" t="s">
        <v>3677</v>
      </c>
      <c r="BI53" s="2095"/>
      <c r="BJ53" s="2095"/>
      <c r="BK53" s="2095"/>
      <c r="BL53" s="2096"/>
    </row>
    <row r="54" spans="1:64" s="851" customFormat="1" ht="13.15" customHeight="1">
      <c r="A54" s="2106"/>
      <c r="B54" s="2107"/>
      <c r="C54" s="2107"/>
      <c r="D54" s="2107"/>
      <c r="E54" s="2108"/>
      <c r="F54" s="2083"/>
      <c r="G54" s="2074"/>
      <c r="H54" s="2074"/>
      <c r="I54" s="2077"/>
      <c r="J54" s="2083"/>
      <c r="K54" s="2074"/>
      <c r="L54" s="2074"/>
      <c r="M54" s="2077"/>
      <c r="N54" s="2083"/>
      <c r="O54" s="2074"/>
      <c r="P54" s="2074"/>
      <c r="Q54" s="2077"/>
      <c r="R54" s="2083"/>
      <c r="S54" s="2074"/>
      <c r="T54" s="2074"/>
      <c r="U54" s="2077"/>
      <c r="V54" s="2083"/>
      <c r="W54" s="2074"/>
      <c r="X54" s="2074"/>
      <c r="Y54" s="2077"/>
      <c r="Z54" s="2083"/>
      <c r="AA54" s="2074"/>
      <c r="AB54" s="2074"/>
      <c r="AC54" s="2077"/>
      <c r="AH54" s="2113"/>
      <c r="AI54" s="2083"/>
      <c r="AJ54" s="2074"/>
      <c r="AK54" s="2074"/>
      <c r="AL54" s="2074"/>
      <c r="AM54" s="2077"/>
      <c r="AN54" s="2083"/>
      <c r="AO54" s="2074"/>
      <c r="AP54" s="2074"/>
      <c r="AQ54" s="2074"/>
      <c r="AR54" s="2077"/>
      <c r="AS54" s="2083"/>
      <c r="AT54" s="2074"/>
      <c r="AU54" s="2074"/>
      <c r="AV54" s="2074"/>
      <c r="AW54" s="2077"/>
      <c r="AX54" s="2083"/>
      <c r="AY54" s="2074"/>
      <c r="AZ54" s="2074"/>
      <c r="BA54" s="2074"/>
      <c r="BB54" s="2077"/>
      <c r="BC54" s="2083"/>
      <c r="BD54" s="2074"/>
      <c r="BE54" s="2074"/>
      <c r="BF54" s="2074"/>
      <c r="BG54" s="2077"/>
      <c r="BH54" s="2097"/>
      <c r="BI54" s="2098"/>
      <c r="BJ54" s="2098"/>
      <c r="BK54" s="2098"/>
      <c r="BL54" s="2099"/>
    </row>
    <row r="55" spans="1:64" s="851" customFormat="1" ht="13.15" customHeight="1">
      <c r="A55" s="2106"/>
      <c r="B55" s="2107"/>
      <c r="C55" s="2107"/>
      <c r="D55" s="2107"/>
      <c r="E55" s="2108"/>
      <c r="F55" s="2083"/>
      <c r="G55" s="2074"/>
      <c r="H55" s="2074"/>
      <c r="I55" s="2077"/>
      <c r="J55" s="2083"/>
      <c r="K55" s="2074"/>
      <c r="L55" s="2074"/>
      <c r="M55" s="2077"/>
      <c r="N55" s="2083"/>
      <c r="O55" s="2074"/>
      <c r="P55" s="2074"/>
      <c r="Q55" s="2077"/>
      <c r="R55" s="2083"/>
      <c r="S55" s="2074"/>
      <c r="T55" s="2074"/>
      <c r="U55" s="2077"/>
      <c r="V55" s="2083"/>
      <c r="W55" s="2074"/>
      <c r="X55" s="2074"/>
      <c r="Y55" s="2077"/>
      <c r="Z55" s="2083"/>
      <c r="AA55" s="2074"/>
      <c r="AB55" s="2074"/>
      <c r="AC55" s="2077"/>
      <c r="AH55" s="2113"/>
      <c r="AI55" s="2083"/>
      <c r="AJ55" s="2074"/>
      <c r="AK55" s="2074"/>
      <c r="AL55" s="2074"/>
      <c r="AM55" s="2077"/>
      <c r="AN55" s="2083"/>
      <c r="AO55" s="2074"/>
      <c r="AP55" s="2074"/>
      <c r="AQ55" s="2074"/>
      <c r="AR55" s="2077"/>
      <c r="AS55" s="2083"/>
      <c r="AT55" s="2074"/>
      <c r="AU55" s="2074"/>
      <c r="AV55" s="2074"/>
      <c r="AW55" s="2077"/>
      <c r="AX55" s="2083"/>
      <c r="AY55" s="2074"/>
      <c r="AZ55" s="2074"/>
      <c r="BA55" s="2074"/>
      <c r="BB55" s="2077"/>
      <c r="BC55" s="2083"/>
      <c r="BD55" s="2074"/>
      <c r="BE55" s="2074"/>
      <c r="BF55" s="2074"/>
      <c r="BG55" s="2077"/>
      <c r="BH55" s="2097"/>
      <c r="BI55" s="2098"/>
      <c r="BJ55" s="2098"/>
      <c r="BK55" s="2098"/>
      <c r="BL55" s="2099"/>
    </row>
    <row r="56" spans="1:64" s="851" customFormat="1" ht="13.15" customHeight="1">
      <c r="A56" s="2106"/>
      <c r="B56" s="2107"/>
      <c r="C56" s="2107"/>
      <c r="D56" s="2107"/>
      <c r="E56" s="2108"/>
      <c r="F56" s="2083"/>
      <c r="G56" s="2074"/>
      <c r="H56" s="2074"/>
      <c r="I56" s="2077"/>
      <c r="J56" s="2083"/>
      <c r="K56" s="2074"/>
      <c r="L56" s="2074"/>
      <c r="M56" s="2077"/>
      <c r="N56" s="2083"/>
      <c r="O56" s="2074"/>
      <c r="P56" s="2074"/>
      <c r="Q56" s="2077"/>
      <c r="R56" s="2083"/>
      <c r="S56" s="2074"/>
      <c r="T56" s="2074"/>
      <c r="U56" s="2077"/>
      <c r="V56" s="2083"/>
      <c r="W56" s="2074"/>
      <c r="X56" s="2074"/>
      <c r="Y56" s="2077"/>
      <c r="Z56" s="2083"/>
      <c r="AA56" s="2074"/>
      <c r="AB56" s="2074"/>
      <c r="AC56" s="2077"/>
      <c r="AH56" s="2113"/>
      <c r="AI56" s="2083"/>
      <c r="AJ56" s="2074"/>
      <c r="AK56" s="2074"/>
      <c r="AL56" s="2074"/>
      <c r="AM56" s="2077"/>
      <c r="AN56" s="2083"/>
      <c r="AO56" s="2074"/>
      <c r="AP56" s="2074"/>
      <c r="AQ56" s="2074"/>
      <c r="AR56" s="2077"/>
      <c r="AS56" s="2083"/>
      <c r="AT56" s="2074"/>
      <c r="AU56" s="2074"/>
      <c r="AV56" s="2074"/>
      <c r="AW56" s="2077"/>
      <c r="AX56" s="2083"/>
      <c r="AY56" s="2074"/>
      <c r="AZ56" s="2074"/>
      <c r="BA56" s="2074"/>
      <c r="BB56" s="2077"/>
      <c r="BC56" s="2083"/>
      <c r="BD56" s="2074"/>
      <c r="BE56" s="2074"/>
      <c r="BF56" s="2074"/>
      <c r="BG56" s="2077"/>
      <c r="BH56" s="2097"/>
      <c r="BI56" s="2098"/>
      <c r="BJ56" s="2098"/>
      <c r="BK56" s="2098"/>
      <c r="BL56" s="2099"/>
    </row>
    <row r="57" spans="1:64" s="851" customFormat="1" ht="13.15" customHeight="1">
      <c r="A57" s="2109"/>
      <c r="B57" s="2110"/>
      <c r="C57" s="2110"/>
      <c r="D57" s="2110"/>
      <c r="E57" s="2111"/>
      <c r="F57" s="2083"/>
      <c r="G57" s="2074"/>
      <c r="H57" s="2074"/>
      <c r="I57" s="2077"/>
      <c r="J57" s="2083"/>
      <c r="K57" s="2074"/>
      <c r="L57" s="2074"/>
      <c r="M57" s="2077"/>
      <c r="N57" s="2083"/>
      <c r="O57" s="2074"/>
      <c r="P57" s="2074"/>
      <c r="Q57" s="2077"/>
      <c r="R57" s="2083"/>
      <c r="S57" s="2074"/>
      <c r="T57" s="2074"/>
      <c r="U57" s="2077"/>
      <c r="V57" s="2083"/>
      <c r="W57" s="2074"/>
      <c r="X57" s="2074"/>
      <c r="Y57" s="2077"/>
      <c r="Z57" s="2083"/>
      <c r="AA57" s="2074"/>
      <c r="AB57" s="2074"/>
      <c r="AC57" s="2077"/>
      <c r="AH57" s="2114"/>
      <c r="AI57" s="2084"/>
      <c r="AJ57" s="2075"/>
      <c r="AK57" s="2075"/>
      <c r="AL57" s="2075"/>
      <c r="AM57" s="2078"/>
      <c r="AN57" s="2084"/>
      <c r="AO57" s="2075"/>
      <c r="AP57" s="2075"/>
      <c r="AQ57" s="2075"/>
      <c r="AR57" s="2078"/>
      <c r="AS57" s="2084"/>
      <c r="AT57" s="2075"/>
      <c r="AU57" s="2075"/>
      <c r="AV57" s="2075"/>
      <c r="AW57" s="2078"/>
      <c r="AX57" s="2084"/>
      <c r="AY57" s="2075"/>
      <c r="AZ57" s="2075"/>
      <c r="BA57" s="2075"/>
      <c r="BB57" s="2078"/>
      <c r="BC57" s="2084"/>
      <c r="BD57" s="2075"/>
      <c r="BE57" s="2075"/>
      <c r="BF57" s="2075"/>
      <c r="BG57" s="2078"/>
      <c r="BH57" s="2100"/>
      <c r="BI57" s="2101"/>
      <c r="BJ57" s="2101"/>
      <c r="BK57" s="2101"/>
      <c r="BL57" s="2102"/>
    </row>
    <row r="58" spans="1:64" s="851" customFormat="1" ht="13.15" customHeight="1">
      <c r="A58" s="2085" t="s">
        <v>3718</v>
      </c>
      <c r="B58" s="2086"/>
      <c r="C58" s="2086"/>
      <c r="D58" s="2086"/>
      <c r="E58" s="2087"/>
      <c r="F58" s="2082"/>
      <c r="G58" s="2073"/>
      <c r="H58" s="2073"/>
      <c r="I58" s="2073"/>
      <c r="J58" s="2073"/>
      <c r="K58" s="2073"/>
      <c r="L58" s="2073"/>
      <c r="M58" s="2073"/>
      <c r="N58" s="2073"/>
      <c r="O58" s="2073"/>
      <c r="P58" s="2073"/>
      <c r="Q58" s="2073"/>
      <c r="R58" s="2073"/>
      <c r="S58" s="2073"/>
      <c r="T58" s="2073"/>
      <c r="U58" s="2073"/>
      <c r="V58" s="2073"/>
      <c r="W58" s="2073"/>
      <c r="X58" s="2073"/>
      <c r="Y58" s="2073"/>
      <c r="Z58" s="2073"/>
      <c r="AA58" s="2073"/>
      <c r="AB58" s="2073"/>
      <c r="AC58" s="2076"/>
      <c r="AH58" s="2079" t="s">
        <v>3718</v>
      </c>
      <c r="AI58" s="2082"/>
      <c r="AJ58" s="2073"/>
      <c r="AK58" s="2073"/>
      <c r="AL58" s="2073"/>
      <c r="AM58" s="2073"/>
      <c r="AN58" s="2073"/>
      <c r="AO58" s="2073"/>
      <c r="AP58" s="2073"/>
      <c r="AQ58" s="2073"/>
      <c r="AR58" s="2073"/>
      <c r="AS58" s="2073"/>
      <c r="AT58" s="2073"/>
      <c r="AU58" s="2073"/>
      <c r="AV58" s="2073"/>
      <c r="AW58" s="2073"/>
      <c r="AX58" s="2073"/>
      <c r="AY58" s="2073"/>
      <c r="AZ58" s="2073"/>
      <c r="BA58" s="2073"/>
      <c r="BB58" s="2073"/>
      <c r="BC58" s="2073"/>
      <c r="BD58" s="2073"/>
      <c r="BE58" s="2073"/>
      <c r="BF58" s="2073"/>
      <c r="BG58" s="2073"/>
      <c r="BH58" s="2073"/>
      <c r="BI58" s="2073"/>
      <c r="BJ58" s="2073"/>
      <c r="BK58" s="2073"/>
      <c r="BL58" s="2076"/>
    </row>
    <row r="59" spans="1:64" s="851" customFormat="1" ht="13.15" customHeight="1">
      <c r="A59" s="2088"/>
      <c r="B59" s="2089"/>
      <c r="C59" s="2089"/>
      <c r="D59" s="2089"/>
      <c r="E59" s="2090"/>
      <c r="F59" s="2083"/>
      <c r="G59" s="2074"/>
      <c r="H59" s="2074"/>
      <c r="I59" s="2074"/>
      <c r="J59" s="2074"/>
      <c r="K59" s="2074"/>
      <c r="L59" s="2074"/>
      <c r="M59" s="2074"/>
      <c r="N59" s="2074"/>
      <c r="O59" s="2074"/>
      <c r="P59" s="2074"/>
      <c r="Q59" s="2074"/>
      <c r="R59" s="2074"/>
      <c r="S59" s="2074"/>
      <c r="T59" s="2074"/>
      <c r="U59" s="2074"/>
      <c r="V59" s="2074"/>
      <c r="W59" s="2074"/>
      <c r="X59" s="2074"/>
      <c r="Y59" s="2074"/>
      <c r="Z59" s="2074"/>
      <c r="AA59" s="2074"/>
      <c r="AB59" s="2074"/>
      <c r="AC59" s="2077"/>
      <c r="AH59" s="2080"/>
      <c r="AI59" s="2083"/>
      <c r="AJ59" s="2074"/>
      <c r="AK59" s="2074"/>
      <c r="AL59" s="2074"/>
      <c r="AM59" s="2074"/>
      <c r="AN59" s="2074"/>
      <c r="AO59" s="2074"/>
      <c r="AP59" s="2074"/>
      <c r="AQ59" s="2074"/>
      <c r="AR59" s="2074"/>
      <c r="AS59" s="2074"/>
      <c r="AT59" s="2074"/>
      <c r="AU59" s="2074"/>
      <c r="AV59" s="2074"/>
      <c r="AW59" s="2074"/>
      <c r="AX59" s="2074"/>
      <c r="AY59" s="2074"/>
      <c r="AZ59" s="2074"/>
      <c r="BA59" s="2074"/>
      <c r="BB59" s="2074"/>
      <c r="BC59" s="2074"/>
      <c r="BD59" s="2074"/>
      <c r="BE59" s="2074"/>
      <c r="BF59" s="2074"/>
      <c r="BG59" s="2074"/>
      <c r="BH59" s="2074"/>
      <c r="BI59" s="2074"/>
      <c r="BJ59" s="2074"/>
      <c r="BK59" s="2074"/>
      <c r="BL59" s="2077"/>
    </row>
    <row r="60" spans="1:64" s="851" customFormat="1" ht="13.15" customHeight="1">
      <c r="A60" s="2091"/>
      <c r="B60" s="2092"/>
      <c r="C60" s="2092"/>
      <c r="D60" s="2092"/>
      <c r="E60" s="2093"/>
      <c r="F60" s="2084"/>
      <c r="G60" s="2075"/>
      <c r="H60" s="2075"/>
      <c r="I60" s="2075"/>
      <c r="J60" s="2075"/>
      <c r="K60" s="2075"/>
      <c r="L60" s="2075"/>
      <c r="M60" s="2075"/>
      <c r="N60" s="2075"/>
      <c r="O60" s="2075"/>
      <c r="P60" s="2075"/>
      <c r="Q60" s="2075"/>
      <c r="R60" s="2075"/>
      <c r="S60" s="2075"/>
      <c r="T60" s="2075"/>
      <c r="U60" s="2075"/>
      <c r="V60" s="2075"/>
      <c r="W60" s="2075"/>
      <c r="X60" s="2075"/>
      <c r="Y60" s="2075"/>
      <c r="Z60" s="2075"/>
      <c r="AA60" s="2075"/>
      <c r="AB60" s="2075"/>
      <c r="AC60" s="2078"/>
      <c r="AH60" s="2081"/>
      <c r="AI60" s="2084"/>
      <c r="AJ60" s="2075"/>
      <c r="AK60" s="2075"/>
      <c r="AL60" s="2075"/>
      <c r="AM60" s="2075"/>
      <c r="AN60" s="2075"/>
      <c r="AO60" s="2075"/>
      <c r="AP60" s="2075"/>
      <c r="AQ60" s="2075"/>
      <c r="AR60" s="2075"/>
      <c r="AS60" s="2075"/>
      <c r="AT60" s="2075"/>
      <c r="AU60" s="2075"/>
      <c r="AV60" s="2075"/>
      <c r="AW60" s="2075"/>
      <c r="AX60" s="2075"/>
      <c r="AY60" s="2075"/>
      <c r="AZ60" s="2075"/>
      <c r="BA60" s="2075"/>
      <c r="BB60" s="2075"/>
      <c r="BC60" s="2075"/>
      <c r="BD60" s="2075"/>
      <c r="BE60" s="2075"/>
      <c r="BF60" s="2075"/>
      <c r="BG60" s="2075"/>
      <c r="BH60" s="2075"/>
      <c r="BI60" s="2075"/>
      <c r="BJ60" s="2075"/>
      <c r="BK60" s="2075"/>
      <c r="BL60" s="2078"/>
    </row>
  </sheetData>
  <mergeCells count="170">
    <mergeCell ref="BH3:BL7"/>
    <mergeCell ref="A1:AC1"/>
    <mergeCell ref="AH1:AM2"/>
    <mergeCell ref="A3:E7"/>
    <mergeCell ref="F3:I7"/>
    <mergeCell ref="J3:M7"/>
    <mergeCell ref="N3:Q7"/>
    <mergeCell ref="R3:U7"/>
    <mergeCell ref="V3:Y7"/>
    <mergeCell ref="Z3:AC7"/>
    <mergeCell ref="AH3:AH7"/>
    <mergeCell ref="J8:M12"/>
    <mergeCell ref="N8:Q12"/>
    <mergeCell ref="R8:U12"/>
    <mergeCell ref="V8:Y12"/>
    <mergeCell ref="AI3:AM7"/>
    <mergeCell ref="AN3:AR7"/>
    <mergeCell ref="AS3:AW7"/>
    <mergeCell ref="AX3:BB7"/>
    <mergeCell ref="BC3:BG7"/>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J28:M32"/>
    <mergeCell ref="N28:Q32"/>
    <mergeCell ref="R28:U32"/>
    <mergeCell ref="V28:Y32"/>
    <mergeCell ref="AI23:AM27"/>
    <mergeCell ref="AN23:AR27"/>
    <mergeCell ref="AS23:AW27"/>
    <mergeCell ref="AX23:BB27"/>
    <mergeCell ref="BC23:BG27"/>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J48:M52"/>
    <mergeCell ref="N48:Q52"/>
    <mergeCell ref="R48:U52"/>
    <mergeCell ref="V48:Y52"/>
    <mergeCell ref="AI43:AM47"/>
    <mergeCell ref="AN43:AR47"/>
    <mergeCell ref="AS43:AW47"/>
    <mergeCell ref="AX43:BB47"/>
    <mergeCell ref="BC43:BG47"/>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590" customWidth="1"/>
    <col min="2" max="2" width="3" style="855" customWidth="1"/>
    <col min="3" max="3" width="135.75" style="856" customWidth="1"/>
    <col min="4" max="256" width="9" style="590"/>
    <col min="257" max="257" width="2.5" style="590" customWidth="1"/>
    <col min="258" max="258" width="3" style="590" customWidth="1"/>
    <col min="259" max="259" width="135.75" style="590" customWidth="1"/>
    <col min="260" max="512" width="9" style="590"/>
    <col min="513" max="513" width="2.5" style="590" customWidth="1"/>
    <col min="514" max="514" width="3" style="590" customWidth="1"/>
    <col min="515" max="515" width="135.75" style="590" customWidth="1"/>
    <col min="516" max="768" width="9" style="590"/>
    <col min="769" max="769" width="2.5" style="590" customWidth="1"/>
    <col min="770" max="770" width="3" style="590" customWidth="1"/>
    <col min="771" max="771" width="135.75" style="590" customWidth="1"/>
    <col min="772" max="1024" width="9" style="590"/>
    <col min="1025" max="1025" width="2.5" style="590" customWidth="1"/>
    <col min="1026" max="1026" width="3" style="590" customWidth="1"/>
    <col min="1027" max="1027" width="135.75" style="590" customWidth="1"/>
    <col min="1028" max="1280" width="9" style="590"/>
    <col min="1281" max="1281" width="2.5" style="590" customWidth="1"/>
    <col min="1282" max="1282" width="3" style="590" customWidth="1"/>
    <col min="1283" max="1283" width="135.75" style="590" customWidth="1"/>
    <col min="1284" max="1536" width="9" style="590"/>
    <col min="1537" max="1537" width="2.5" style="590" customWidth="1"/>
    <col min="1538" max="1538" width="3" style="590" customWidth="1"/>
    <col min="1539" max="1539" width="135.75" style="590" customWidth="1"/>
    <col min="1540" max="1792" width="9" style="590"/>
    <col min="1793" max="1793" width="2.5" style="590" customWidth="1"/>
    <col min="1794" max="1794" width="3" style="590" customWidth="1"/>
    <col min="1795" max="1795" width="135.75" style="590" customWidth="1"/>
    <col min="1796" max="2048" width="9" style="590"/>
    <col min="2049" max="2049" width="2.5" style="590" customWidth="1"/>
    <col min="2050" max="2050" width="3" style="590" customWidth="1"/>
    <col min="2051" max="2051" width="135.75" style="590" customWidth="1"/>
    <col min="2052" max="2304" width="9" style="590"/>
    <col min="2305" max="2305" width="2.5" style="590" customWidth="1"/>
    <col min="2306" max="2306" width="3" style="590" customWidth="1"/>
    <col min="2307" max="2307" width="135.75" style="590" customWidth="1"/>
    <col min="2308" max="2560" width="9" style="590"/>
    <col min="2561" max="2561" width="2.5" style="590" customWidth="1"/>
    <col min="2562" max="2562" width="3" style="590" customWidth="1"/>
    <col min="2563" max="2563" width="135.75" style="590" customWidth="1"/>
    <col min="2564" max="2816" width="9" style="590"/>
    <col min="2817" max="2817" width="2.5" style="590" customWidth="1"/>
    <col min="2818" max="2818" width="3" style="590" customWidth="1"/>
    <col min="2819" max="2819" width="135.75" style="590" customWidth="1"/>
    <col min="2820" max="3072" width="9" style="590"/>
    <col min="3073" max="3073" width="2.5" style="590" customWidth="1"/>
    <col min="3074" max="3074" width="3" style="590" customWidth="1"/>
    <col min="3075" max="3075" width="135.75" style="590" customWidth="1"/>
    <col min="3076" max="3328" width="9" style="590"/>
    <col min="3329" max="3329" width="2.5" style="590" customWidth="1"/>
    <col min="3330" max="3330" width="3" style="590" customWidth="1"/>
    <col min="3331" max="3331" width="135.75" style="590" customWidth="1"/>
    <col min="3332" max="3584" width="9" style="590"/>
    <col min="3585" max="3585" width="2.5" style="590" customWidth="1"/>
    <col min="3586" max="3586" width="3" style="590" customWidth="1"/>
    <col min="3587" max="3587" width="135.75" style="590" customWidth="1"/>
    <col min="3588" max="3840" width="9" style="590"/>
    <col min="3841" max="3841" width="2.5" style="590" customWidth="1"/>
    <col min="3842" max="3842" width="3" style="590" customWidth="1"/>
    <col min="3843" max="3843" width="135.75" style="590" customWidth="1"/>
    <col min="3844" max="4096" width="9" style="590"/>
    <col min="4097" max="4097" width="2.5" style="590" customWidth="1"/>
    <col min="4098" max="4098" width="3" style="590" customWidth="1"/>
    <col min="4099" max="4099" width="135.75" style="590" customWidth="1"/>
    <col min="4100" max="4352" width="9" style="590"/>
    <col min="4353" max="4353" width="2.5" style="590" customWidth="1"/>
    <col min="4354" max="4354" width="3" style="590" customWidth="1"/>
    <col min="4355" max="4355" width="135.75" style="590" customWidth="1"/>
    <col min="4356" max="4608" width="9" style="590"/>
    <col min="4609" max="4609" width="2.5" style="590" customWidth="1"/>
    <col min="4610" max="4610" width="3" style="590" customWidth="1"/>
    <col min="4611" max="4611" width="135.75" style="590" customWidth="1"/>
    <col min="4612" max="4864" width="9" style="590"/>
    <col min="4865" max="4865" width="2.5" style="590" customWidth="1"/>
    <col min="4866" max="4866" width="3" style="590" customWidth="1"/>
    <col min="4867" max="4867" width="135.75" style="590" customWidth="1"/>
    <col min="4868" max="5120" width="9" style="590"/>
    <col min="5121" max="5121" width="2.5" style="590" customWidth="1"/>
    <col min="5122" max="5122" width="3" style="590" customWidth="1"/>
    <col min="5123" max="5123" width="135.75" style="590" customWidth="1"/>
    <col min="5124" max="5376" width="9" style="590"/>
    <col min="5377" max="5377" width="2.5" style="590" customWidth="1"/>
    <col min="5378" max="5378" width="3" style="590" customWidth="1"/>
    <col min="5379" max="5379" width="135.75" style="590" customWidth="1"/>
    <col min="5380" max="5632" width="9" style="590"/>
    <col min="5633" max="5633" width="2.5" style="590" customWidth="1"/>
    <col min="5634" max="5634" width="3" style="590" customWidth="1"/>
    <col min="5635" max="5635" width="135.75" style="590" customWidth="1"/>
    <col min="5636" max="5888" width="9" style="590"/>
    <col min="5889" max="5889" width="2.5" style="590" customWidth="1"/>
    <col min="5890" max="5890" width="3" style="590" customWidth="1"/>
    <col min="5891" max="5891" width="135.75" style="590" customWidth="1"/>
    <col min="5892" max="6144" width="9" style="590"/>
    <col min="6145" max="6145" width="2.5" style="590" customWidth="1"/>
    <col min="6146" max="6146" width="3" style="590" customWidth="1"/>
    <col min="6147" max="6147" width="135.75" style="590" customWidth="1"/>
    <col min="6148" max="6400" width="9" style="590"/>
    <col min="6401" max="6401" width="2.5" style="590" customWidth="1"/>
    <col min="6402" max="6402" width="3" style="590" customWidth="1"/>
    <col min="6403" max="6403" width="135.75" style="590" customWidth="1"/>
    <col min="6404" max="6656" width="9" style="590"/>
    <col min="6657" max="6657" width="2.5" style="590" customWidth="1"/>
    <col min="6658" max="6658" width="3" style="590" customWidth="1"/>
    <col min="6659" max="6659" width="135.75" style="590" customWidth="1"/>
    <col min="6660" max="6912" width="9" style="590"/>
    <col min="6913" max="6913" width="2.5" style="590" customWidth="1"/>
    <col min="6914" max="6914" width="3" style="590" customWidth="1"/>
    <col min="6915" max="6915" width="135.75" style="590" customWidth="1"/>
    <col min="6916" max="7168" width="9" style="590"/>
    <col min="7169" max="7169" width="2.5" style="590" customWidth="1"/>
    <col min="7170" max="7170" width="3" style="590" customWidth="1"/>
    <col min="7171" max="7171" width="135.75" style="590" customWidth="1"/>
    <col min="7172" max="7424" width="9" style="590"/>
    <col min="7425" max="7425" width="2.5" style="590" customWidth="1"/>
    <col min="7426" max="7426" width="3" style="590" customWidth="1"/>
    <col min="7427" max="7427" width="135.75" style="590" customWidth="1"/>
    <col min="7428" max="7680" width="9" style="590"/>
    <col min="7681" max="7681" width="2.5" style="590" customWidth="1"/>
    <col min="7682" max="7682" width="3" style="590" customWidth="1"/>
    <col min="7683" max="7683" width="135.75" style="590" customWidth="1"/>
    <col min="7684" max="7936" width="9" style="590"/>
    <col min="7937" max="7937" width="2.5" style="590" customWidth="1"/>
    <col min="7938" max="7938" width="3" style="590" customWidth="1"/>
    <col min="7939" max="7939" width="135.75" style="590" customWidth="1"/>
    <col min="7940" max="8192" width="9" style="590"/>
    <col min="8193" max="8193" width="2.5" style="590" customWidth="1"/>
    <col min="8194" max="8194" width="3" style="590" customWidth="1"/>
    <col min="8195" max="8195" width="135.75" style="590" customWidth="1"/>
    <col min="8196" max="8448" width="9" style="590"/>
    <col min="8449" max="8449" width="2.5" style="590" customWidth="1"/>
    <col min="8450" max="8450" width="3" style="590" customWidth="1"/>
    <col min="8451" max="8451" width="135.75" style="590" customWidth="1"/>
    <col min="8452" max="8704" width="9" style="590"/>
    <col min="8705" max="8705" width="2.5" style="590" customWidth="1"/>
    <col min="8706" max="8706" width="3" style="590" customWidth="1"/>
    <col min="8707" max="8707" width="135.75" style="590" customWidth="1"/>
    <col min="8708" max="8960" width="9" style="590"/>
    <col min="8961" max="8961" width="2.5" style="590" customWidth="1"/>
    <col min="8962" max="8962" width="3" style="590" customWidth="1"/>
    <col min="8963" max="8963" width="135.75" style="590" customWidth="1"/>
    <col min="8964" max="9216" width="9" style="590"/>
    <col min="9217" max="9217" width="2.5" style="590" customWidth="1"/>
    <col min="9218" max="9218" width="3" style="590" customWidth="1"/>
    <col min="9219" max="9219" width="135.75" style="590" customWidth="1"/>
    <col min="9220" max="9472" width="9" style="590"/>
    <col min="9473" max="9473" width="2.5" style="590" customWidth="1"/>
    <col min="9474" max="9474" width="3" style="590" customWidth="1"/>
    <col min="9475" max="9475" width="135.75" style="590" customWidth="1"/>
    <col min="9476" max="9728" width="9" style="590"/>
    <col min="9729" max="9729" width="2.5" style="590" customWidth="1"/>
    <col min="9730" max="9730" width="3" style="590" customWidth="1"/>
    <col min="9731" max="9731" width="135.75" style="590" customWidth="1"/>
    <col min="9732" max="9984" width="9" style="590"/>
    <col min="9985" max="9985" width="2.5" style="590" customWidth="1"/>
    <col min="9986" max="9986" width="3" style="590" customWidth="1"/>
    <col min="9987" max="9987" width="135.75" style="590" customWidth="1"/>
    <col min="9988" max="10240" width="9" style="590"/>
    <col min="10241" max="10241" width="2.5" style="590" customWidth="1"/>
    <col min="10242" max="10242" width="3" style="590" customWidth="1"/>
    <col min="10243" max="10243" width="135.75" style="590" customWidth="1"/>
    <col min="10244" max="10496" width="9" style="590"/>
    <col min="10497" max="10497" width="2.5" style="590" customWidth="1"/>
    <col min="10498" max="10498" width="3" style="590" customWidth="1"/>
    <col min="10499" max="10499" width="135.75" style="590" customWidth="1"/>
    <col min="10500" max="10752" width="9" style="590"/>
    <col min="10753" max="10753" width="2.5" style="590" customWidth="1"/>
    <col min="10754" max="10754" width="3" style="590" customWidth="1"/>
    <col min="10755" max="10755" width="135.75" style="590" customWidth="1"/>
    <col min="10756" max="11008" width="9" style="590"/>
    <col min="11009" max="11009" width="2.5" style="590" customWidth="1"/>
    <col min="11010" max="11010" width="3" style="590" customWidth="1"/>
    <col min="11011" max="11011" width="135.75" style="590" customWidth="1"/>
    <col min="11012" max="11264" width="9" style="590"/>
    <col min="11265" max="11265" width="2.5" style="590" customWidth="1"/>
    <col min="11266" max="11266" width="3" style="590" customWidth="1"/>
    <col min="11267" max="11267" width="135.75" style="590" customWidth="1"/>
    <col min="11268" max="11520" width="9" style="590"/>
    <col min="11521" max="11521" width="2.5" style="590" customWidth="1"/>
    <col min="11522" max="11522" width="3" style="590" customWidth="1"/>
    <col min="11523" max="11523" width="135.75" style="590" customWidth="1"/>
    <col min="11524" max="11776" width="9" style="590"/>
    <col min="11777" max="11777" width="2.5" style="590" customWidth="1"/>
    <col min="11778" max="11778" width="3" style="590" customWidth="1"/>
    <col min="11779" max="11779" width="135.75" style="590" customWidth="1"/>
    <col min="11780" max="12032" width="9" style="590"/>
    <col min="12033" max="12033" width="2.5" style="590" customWidth="1"/>
    <col min="12034" max="12034" width="3" style="590" customWidth="1"/>
    <col min="12035" max="12035" width="135.75" style="590" customWidth="1"/>
    <col min="12036" max="12288" width="9" style="590"/>
    <col min="12289" max="12289" width="2.5" style="590" customWidth="1"/>
    <col min="12290" max="12290" width="3" style="590" customWidth="1"/>
    <col min="12291" max="12291" width="135.75" style="590" customWidth="1"/>
    <col min="12292" max="12544" width="9" style="590"/>
    <col min="12545" max="12545" width="2.5" style="590" customWidth="1"/>
    <col min="12546" max="12546" width="3" style="590" customWidth="1"/>
    <col min="12547" max="12547" width="135.75" style="590" customWidth="1"/>
    <col min="12548" max="12800" width="9" style="590"/>
    <col min="12801" max="12801" width="2.5" style="590" customWidth="1"/>
    <col min="12802" max="12802" width="3" style="590" customWidth="1"/>
    <col min="12803" max="12803" width="135.75" style="590" customWidth="1"/>
    <col min="12804" max="13056" width="9" style="590"/>
    <col min="13057" max="13057" width="2.5" style="590" customWidth="1"/>
    <col min="13058" max="13058" width="3" style="590" customWidth="1"/>
    <col min="13059" max="13059" width="135.75" style="590" customWidth="1"/>
    <col min="13060" max="13312" width="9" style="590"/>
    <col min="13313" max="13313" width="2.5" style="590" customWidth="1"/>
    <col min="13314" max="13314" width="3" style="590" customWidth="1"/>
    <col min="13315" max="13315" width="135.75" style="590" customWidth="1"/>
    <col min="13316" max="13568" width="9" style="590"/>
    <col min="13569" max="13569" width="2.5" style="590" customWidth="1"/>
    <col min="13570" max="13570" width="3" style="590" customWidth="1"/>
    <col min="13571" max="13571" width="135.75" style="590" customWidth="1"/>
    <col min="13572" max="13824" width="9" style="590"/>
    <col min="13825" max="13825" width="2.5" style="590" customWidth="1"/>
    <col min="13826" max="13826" width="3" style="590" customWidth="1"/>
    <col min="13827" max="13827" width="135.75" style="590" customWidth="1"/>
    <col min="13828" max="14080" width="9" style="590"/>
    <col min="14081" max="14081" width="2.5" style="590" customWidth="1"/>
    <col min="14082" max="14082" width="3" style="590" customWidth="1"/>
    <col min="14083" max="14083" width="135.75" style="590" customWidth="1"/>
    <col min="14084" max="14336" width="9" style="590"/>
    <col min="14337" max="14337" width="2.5" style="590" customWidth="1"/>
    <col min="14338" max="14338" width="3" style="590" customWidth="1"/>
    <col min="14339" max="14339" width="135.75" style="590" customWidth="1"/>
    <col min="14340" max="14592" width="9" style="590"/>
    <col min="14593" max="14593" width="2.5" style="590" customWidth="1"/>
    <col min="14594" max="14594" width="3" style="590" customWidth="1"/>
    <col min="14595" max="14595" width="135.75" style="590" customWidth="1"/>
    <col min="14596" max="14848" width="9" style="590"/>
    <col min="14849" max="14849" width="2.5" style="590" customWidth="1"/>
    <col min="14850" max="14850" width="3" style="590" customWidth="1"/>
    <col min="14851" max="14851" width="135.75" style="590" customWidth="1"/>
    <col min="14852" max="15104" width="9" style="590"/>
    <col min="15105" max="15105" width="2.5" style="590" customWidth="1"/>
    <col min="15106" max="15106" width="3" style="590" customWidth="1"/>
    <col min="15107" max="15107" width="135.75" style="590" customWidth="1"/>
    <col min="15108" max="15360" width="9" style="590"/>
    <col min="15361" max="15361" width="2.5" style="590" customWidth="1"/>
    <col min="15362" max="15362" width="3" style="590" customWidth="1"/>
    <col min="15363" max="15363" width="135.75" style="590" customWidth="1"/>
    <col min="15364" max="15616" width="9" style="590"/>
    <col min="15617" max="15617" width="2.5" style="590" customWidth="1"/>
    <col min="15618" max="15618" width="3" style="590" customWidth="1"/>
    <col min="15619" max="15619" width="135.75" style="590" customWidth="1"/>
    <col min="15620" max="15872" width="9" style="590"/>
    <col min="15873" max="15873" width="2.5" style="590" customWidth="1"/>
    <col min="15874" max="15874" width="3" style="590" customWidth="1"/>
    <col min="15875" max="15875" width="135.75" style="590" customWidth="1"/>
    <col min="15876" max="16128" width="9" style="590"/>
    <col min="16129" max="16129" width="2.5" style="590" customWidth="1"/>
    <col min="16130" max="16130" width="3" style="590" customWidth="1"/>
    <col min="16131" max="16131" width="135.75" style="590" customWidth="1"/>
    <col min="16132" max="16384" width="9" style="590"/>
  </cols>
  <sheetData>
    <row r="2" spans="1:3">
      <c r="A2" s="590" t="s">
        <v>3100</v>
      </c>
    </row>
    <row r="4" spans="1:3">
      <c r="A4" s="590" t="s">
        <v>3101</v>
      </c>
    </row>
    <row r="5" spans="1:3">
      <c r="C5" s="856" t="s">
        <v>3102</v>
      </c>
    </row>
    <row r="7" spans="1:3">
      <c r="A7" s="590" t="s">
        <v>3103</v>
      </c>
    </row>
    <row r="8" spans="1:3">
      <c r="B8" s="855" t="s">
        <v>3106</v>
      </c>
      <c r="C8" s="856" t="s">
        <v>3104</v>
      </c>
    </row>
    <row r="9" spans="1:3" ht="27">
      <c r="C9" s="856" t="s">
        <v>3719</v>
      </c>
    </row>
    <row r="10" spans="1:3">
      <c r="B10" s="855" t="s">
        <v>3720</v>
      </c>
      <c r="C10" s="856" t="s">
        <v>3721</v>
      </c>
    </row>
    <row r="12" spans="1:3">
      <c r="A12" s="590" t="s">
        <v>3105</v>
      </c>
    </row>
    <row r="13" spans="1:3" ht="27">
      <c r="B13" s="855" t="s">
        <v>3106</v>
      </c>
      <c r="C13" s="856" t="s">
        <v>3722</v>
      </c>
    </row>
    <row r="14" spans="1:3">
      <c r="B14" s="855" t="s">
        <v>3720</v>
      </c>
      <c r="C14" s="856" t="s">
        <v>3723</v>
      </c>
    </row>
    <row r="15" spans="1:3" ht="27">
      <c r="B15" s="855" t="s">
        <v>3110</v>
      </c>
      <c r="C15" s="856" t="s">
        <v>3111</v>
      </c>
    </row>
    <row r="16" spans="1:3" ht="40.5">
      <c r="B16" s="855" t="s">
        <v>3112</v>
      </c>
      <c r="C16" s="856" t="s">
        <v>3724</v>
      </c>
    </row>
    <row r="17" spans="1:3" ht="40.5">
      <c r="B17" s="855" t="s">
        <v>3114</v>
      </c>
      <c r="C17" s="856" t="s">
        <v>3725</v>
      </c>
    </row>
    <row r="18" spans="1:3" ht="27">
      <c r="B18" s="855" t="s">
        <v>3116</v>
      </c>
      <c r="C18" s="856" t="s">
        <v>3121</v>
      </c>
    </row>
    <row r="19" spans="1:3">
      <c r="B19" s="855" t="s">
        <v>3118</v>
      </c>
      <c r="C19" s="856" t="s">
        <v>3726</v>
      </c>
    </row>
    <row r="21" spans="1:3">
      <c r="A21" s="590" t="s">
        <v>3127</v>
      </c>
    </row>
    <row r="22" spans="1:3">
      <c r="B22" s="855" t="s">
        <v>3106</v>
      </c>
      <c r="C22" s="856" t="s">
        <v>3727</v>
      </c>
    </row>
    <row r="23" spans="1:3">
      <c r="B23" s="855" t="s">
        <v>3108</v>
      </c>
      <c r="C23" s="856" t="s">
        <v>3728</v>
      </c>
    </row>
    <row r="24" spans="1:3">
      <c r="B24" s="855" t="s">
        <v>3110</v>
      </c>
      <c r="C24" s="856" t="s">
        <v>3729</v>
      </c>
    </row>
    <row r="25" spans="1:3">
      <c r="B25" s="855" t="s">
        <v>3112</v>
      </c>
      <c r="C25" s="856" t="s">
        <v>3730</v>
      </c>
    </row>
    <row r="26" spans="1:3">
      <c r="B26" s="855" t="s">
        <v>3114</v>
      </c>
      <c r="C26" s="856" t="s">
        <v>3731</v>
      </c>
    </row>
    <row r="27" spans="1:3">
      <c r="B27" s="855" t="s">
        <v>3116</v>
      </c>
      <c r="C27" s="856" t="s">
        <v>3732</v>
      </c>
    </row>
    <row r="28" spans="1:3" ht="27">
      <c r="B28" s="855" t="s">
        <v>3118</v>
      </c>
      <c r="C28" s="856" t="s">
        <v>3733</v>
      </c>
    </row>
    <row r="29" spans="1:3">
      <c r="B29" s="855" t="s">
        <v>3120</v>
      </c>
      <c r="C29" s="856" t="s">
        <v>3734</v>
      </c>
    </row>
    <row r="30" spans="1:3" ht="40.5">
      <c r="B30" s="855" t="s">
        <v>3122</v>
      </c>
      <c r="C30" s="856" t="s">
        <v>3735</v>
      </c>
    </row>
    <row r="31" spans="1:3">
      <c r="B31" s="855" t="s">
        <v>3124</v>
      </c>
      <c r="C31" s="856" t="s">
        <v>3736</v>
      </c>
    </row>
    <row r="32" spans="1:3" ht="27">
      <c r="B32" s="855" t="s">
        <v>3136</v>
      </c>
      <c r="C32" s="856" t="s">
        <v>3737</v>
      </c>
    </row>
    <row r="34" spans="1:3">
      <c r="A34" s="590" t="s">
        <v>3169</v>
      </c>
    </row>
    <row r="35" spans="1:3" ht="67.5">
      <c r="B35" s="855" t="s">
        <v>3106</v>
      </c>
      <c r="C35" s="856" t="s">
        <v>3738</v>
      </c>
    </row>
    <row r="36" spans="1:3">
      <c r="B36" s="855" t="s">
        <v>3108</v>
      </c>
      <c r="C36" s="856" t="s">
        <v>3739</v>
      </c>
    </row>
    <row r="37" spans="1:3" ht="27">
      <c r="B37" s="855" t="s">
        <v>3110</v>
      </c>
      <c r="C37" s="856" t="s">
        <v>3740</v>
      </c>
    </row>
    <row r="38" spans="1:3" ht="27">
      <c r="B38" s="855" t="s">
        <v>3112</v>
      </c>
      <c r="C38" s="856" t="s">
        <v>3741</v>
      </c>
    </row>
    <row r="39" spans="1:3" ht="27">
      <c r="B39" s="855" t="s">
        <v>3114</v>
      </c>
      <c r="C39" s="856" t="s">
        <v>3742</v>
      </c>
    </row>
    <row r="40" spans="1:3" ht="27">
      <c r="B40" s="855" t="s">
        <v>3116</v>
      </c>
      <c r="C40" s="856" t="s">
        <v>3743</v>
      </c>
    </row>
    <row r="41" spans="1:3">
      <c r="B41" s="855" t="s">
        <v>3118</v>
      </c>
      <c r="C41" s="857" t="s">
        <v>3744</v>
      </c>
    </row>
    <row r="42" spans="1:3" ht="27">
      <c r="B42" s="855" t="s">
        <v>3120</v>
      </c>
      <c r="C42" s="857" t="s">
        <v>3745</v>
      </c>
    </row>
    <row r="43" spans="1:3" ht="27">
      <c r="B43" s="855" t="s">
        <v>3122</v>
      </c>
      <c r="C43" s="856" t="s">
        <v>3746</v>
      </c>
    </row>
    <row r="44" spans="1:3" ht="27">
      <c r="B44" s="855" t="s">
        <v>3124</v>
      </c>
      <c r="C44" s="856" t="s">
        <v>3747</v>
      </c>
    </row>
    <row r="45" spans="1:3" ht="40.5">
      <c r="B45" s="855" t="s">
        <v>3748</v>
      </c>
      <c r="C45" s="856" t="s">
        <v>3749</v>
      </c>
    </row>
    <row r="47" spans="1:3">
      <c r="B47" s="855" t="s">
        <v>3750</v>
      </c>
      <c r="C47" s="856" t="s">
        <v>3751</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5"/>
  <sheetViews>
    <sheetView workbookViewId="0">
      <selection activeCell="D66" sqref="D66"/>
    </sheetView>
  </sheetViews>
  <sheetFormatPr defaultRowHeight="13.5"/>
  <cols>
    <col min="1" max="3" width="9" style="769"/>
    <col min="4" max="4" width="11.625" style="860" bestFit="1" customWidth="1"/>
    <col min="5" max="259" width="9" style="769"/>
    <col min="260" max="260" width="11.625" style="769" bestFit="1" customWidth="1"/>
    <col min="261" max="515" width="9" style="769"/>
    <col min="516" max="516" width="11.625" style="769" bestFit="1" customWidth="1"/>
    <col min="517" max="771" width="9" style="769"/>
    <col min="772" max="772" width="11.625" style="769" bestFit="1" customWidth="1"/>
    <col min="773" max="1027" width="9" style="769"/>
    <col min="1028" max="1028" width="11.625" style="769" bestFit="1" customWidth="1"/>
    <col min="1029" max="1283" width="9" style="769"/>
    <col min="1284" max="1284" width="11.625" style="769" bestFit="1" customWidth="1"/>
    <col min="1285" max="1539" width="9" style="769"/>
    <col min="1540" max="1540" width="11.625" style="769" bestFit="1" customWidth="1"/>
    <col min="1541" max="1795" width="9" style="769"/>
    <col min="1796" max="1796" width="11.625" style="769" bestFit="1" customWidth="1"/>
    <col min="1797" max="2051" width="9" style="769"/>
    <col min="2052" max="2052" width="11.625" style="769" bestFit="1" customWidth="1"/>
    <col min="2053" max="2307" width="9" style="769"/>
    <col min="2308" max="2308" width="11.625" style="769" bestFit="1" customWidth="1"/>
    <col min="2309" max="2563" width="9" style="769"/>
    <col min="2564" max="2564" width="11.625" style="769" bestFit="1" customWidth="1"/>
    <col min="2565" max="2819" width="9" style="769"/>
    <col min="2820" max="2820" width="11.625" style="769" bestFit="1" customWidth="1"/>
    <col min="2821" max="3075" width="9" style="769"/>
    <col min="3076" max="3076" width="11.625" style="769" bestFit="1" customWidth="1"/>
    <col min="3077" max="3331" width="9" style="769"/>
    <col min="3332" max="3332" width="11.625" style="769" bestFit="1" customWidth="1"/>
    <col min="3333" max="3587" width="9" style="769"/>
    <col min="3588" max="3588" width="11.625" style="769" bestFit="1" customWidth="1"/>
    <col min="3589" max="3843" width="9" style="769"/>
    <col min="3844" max="3844" width="11.625" style="769" bestFit="1" customWidth="1"/>
    <col min="3845" max="4099" width="9" style="769"/>
    <col min="4100" max="4100" width="11.625" style="769" bestFit="1" customWidth="1"/>
    <col min="4101" max="4355" width="9" style="769"/>
    <col min="4356" max="4356" width="11.625" style="769" bestFit="1" customWidth="1"/>
    <col min="4357" max="4611" width="9" style="769"/>
    <col min="4612" max="4612" width="11.625" style="769" bestFit="1" customWidth="1"/>
    <col min="4613" max="4867" width="9" style="769"/>
    <col min="4868" max="4868" width="11.625" style="769" bestFit="1" customWidth="1"/>
    <col min="4869" max="5123" width="9" style="769"/>
    <col min="5124" max="5124" width="11.625" style="769" bestFit="1" customWidth="1"/>
    <col min="5125" max="5379" width="9" style="769"/>
    <col min="5380" max="5380" width="11.625" style="769" bestFit="1" customWidth="1"/>
    <col min="5381" max="5635" width="9" style="769"/>
    <col min="5636" max="5636" width="11.625" style="769" bestFit="1" customWidth="1"/>
    <col min="5637" max="5891" width="9" style="769"/>
    <col min="5892" max="5892" width="11.625" style="769" bestFit="1" customWidth="1"/>
    <col min="5893" max="6147" width="9" style="769"/>
    <col min="6148" max="6148" width="11.625" style="769" bestFit="1" customWidth="1"/>
    <col min="6149" max="6403" width="9" style="769"/>
    <col min="6404" max="6404" width="11.625" style="769" bestFit="1" customWidth="1"/>
    <col min="6405" max="6659" width="9" style="769"/>
    <col min="6660" max="6660" width="11.625" style="769" bestFit="1" customWidth="1"/>
    <col min="6661" max="6915" width="9" style="769"/>
    <col min="6916" max="6916" width="11.625" style="769" bestFit="1" customWidth="1"/>
    <col min="6917" max="7171" width="9" style="769"/>
    <col min="7172" max="7172" width="11.625" style="769" bestFit="1" customWidth="1"/>
    <col min="7173" max="7427" width="9" style="769"/>
    <col min="7428" max="7428" width="11.625" style="769" bestFit="1" customWidth="1"/>
    <col min="7429" max="7683" width="9" style="769"/>
    <col min="7684" max="7684" width="11.625" style="769" bestFit="1" customWidth="1"/>
    <col min="7685" max="7939" width="9" style="769"/>
    <col min="7940" max="7940" width="11.625" style="769" bestFit="1" customWidth="1"/>
    <col min="7941" max="8195" width="9" style="769"/>
    <col min="8196" max="8196" width="11.625" style="769" bestFit="1" customWidth="1"/>
    <col min="8197" max="8451" width="9" style="769"/>
    <col min="8452" max="8452" width="11.625" style="769" bestFit="1" customWidth="1"/>
    <col min="8453" max="8707" width="9" style="769"/>
    <col min="8708" max="8708" width="11.625" style="769" bestFit="1" customWidth="1"/>
    <col min="8709" max="8963" width="9" style="769"/>
    <col min="8964" max="8964" width="11.625" style="769" bestFit="1" customWidth="1"/>
    <col min="8965" max="9219" width="9" style="769"/>
    <col min="9220" max="9220" width="11.625" style="769" bestFit="1" customWidth="1"/>
    <col min="9221" max="9475" width="9" style="769"/>
    <col min="9476" max="9476" width="11.625" style="769" bestFit="1" customWidth="1"/>
    <col min="9477" max="9731" width="9" style="769"/>
    <col min="9732" max="9732" width="11.625" style="769" bestFit="1" customWidth="1"/>
    <col min="9733" max="9987" width="9" style="769"/>
    <col min="9988" max="9988" width="11.625" style="769" bestFit="1" customWidth="1"/>
    <col min="9989" max="10243" width="9" style="769"/>
    <col min="10244" max="10244" width="11.625" style="769" bestFit="1" customWidth="1"/>
    <col min="10245" max="10499" width="9" style="769"/>
    <col min="10500" max="10500" width="11.625" style="769" bestFit="1" customWidth="1"/>
    <col min="10501" max="10755" width="9" style="769"/>
    <col min="10756" max="10756" width="11.625" style="769" bestFit="1" customWidth="1"/>
    <col min="10757" max="11011" width="9" style="769"/>
    <col min="11012" max="11012" width="11.625" style="769" bestFit="1" customWidth="1"/>
    <col min="11013" max="11267" width="9" style="769"/>
    <col min="11268" max="11268" width="11.625" style="769" bestFit="1" customWidth="1"/>
    <col min="11269" max="11523" width="9" style="769"/>
    <col min="11524" max="11524" width="11.625" style="769" bestFit="1" customWidth="1"/>
    <col min="11525" max="11779" width="9" style="769"/>
    <col min="11780" max="11780" width="11.625" style="769" bestFit="1" customWidth="1"/>
    <col min="11781" max="12035" width="9" style="769"/>
    <col min="12036" max="12036" width="11.625" style="769" bestFit="1" customWidth="1"/>
    <col min="12037" max="12291" width="9" style="769"/>
    <col min="12292" max="12292" width="11.625" style="769" bestFit="1" customWidth="1"/>
    <col min="12293" max="12547" width="9" style="769"/>
    <col min="12548" max="12548" width="11.625" style="769" bestFit="1" customWidth="1"/>
    <col min="12549" max="12803" width="9" style="769"/>
    <col min="12804" max="12804" width="11.625" style="769" bestFit="1" customWidth="1"/>
    <col min="12805" max="13059" width="9" style="769"/>
    <col min="13060" max="13060" width="11.625" style="769" bestFit="1" customWidth="1"/>
    <col min="13061" max="13315" width="9" style="769"/>
    <col min="13316" max="13316" width="11.625" style="769" bestFit="1" customWidth="1"/>
    <col min="13317" max="13571" width="9" style="769"/>
    <col min="13572" max="13572" width="11.625" style="769" bestFit="1" customWidth="1"/>
    <col min="13573" max="13827" width="9" style="769"/>
    <col min="13828" max="13828" width="11.625" style="769" bestFit="1" customWidth="1"/>
    <col min="13829" max="14083" width="9" style="769"/>
    <col min="14084" max="14084" width="11.625" style="769" bestFit="1" customWidth="1"/>
    <col min="14085" max="14339" width="9" style="769"/>
    <col min="14340" max="14340" width="11.625" style="769" bestFit="1" customWidth="1"/>
    <col min="14341" max="14595" width="9" style="769"/>
    <col min="14596" max="14596" width="11.625" style="769" bestFit="1" customWidth="1"/>
    <col min="14597" max="14851" width="9" style="769"/>
    <col min="14852" max="14852" width="11.625" style="769" bestFit="1" customWidth="1"/>
    <col min="14853" max="15107" width="9" style="769"/>
    <col min="15108" max="15108" width="11.625" style="769" bestFit="1" customWidth="1"/>
    <col min="15109" max="15363" width="9" style="769"/>
    <col min="15364" max="15364" width="11.625" style="769" bestFit="1" customWidth="1"/>
    <col min="15365" max="15619" width="9" style="769"/>
    <col min="15620" max="15620" width="11.625" style="769" bestFit="1" customWidth="1"/>
    <col min="15621" max="15875" width="9" style="769"/>
    <col min="15876" max="15876" width="11.625" style="769" bestFit="1" customWidth="1"/>
    <col min="15877" max="16131" width="9" style="769"/>
    <col min="16132" max="16132" width="11.625" style="769" bestFit="1" customWidth="1"/>
    <col min="16133" max="16384" width="9" style="769"/>
  </cols>
  <sheetData>
    <row r="5" spans="4:6" ht="42">
      <c r="D5" s="986" t="s">
        <v>3752</v>
      </c>
    </row>
    <row r="10" spans="4:6">
      <c r="D10" s="860" t="s">
        <v>3753</v>
      </c>
    </row>
    <row r="12" spans="4:6">
      <c r="D12" s="858">
        <v>43186</v>
      </c>
      <c r="F12" s="769" t="s">
        <v>3754</v>
      </c>
    </row>
    <row r="13" spans="4:6">
      <c r="D13" s="859">
        <v>43192</v>
      </c>
      <c r="F13" s="769" t="s">
        <v>3755</v>
      </c>
    </row>
    <row r="14" spans="4:6">
      <c r="D14" s="859">
        <v>43195</v>
      </c>
      <c r="F14" s="769" t="s">
        <v>3756</v>
      </c>
    </row>
    <row r="15" spans="4:6">
      <c r="D15" s="859">
        <v>43306</v>
      </c>
      <c r="F15" s="769" t="s">
        <v>3757</v>
      </c>
    </row>
    <row r="16" spans="4:6">
      <c r="D16" s="859">
        <v>43396</v>
      </c>
      <c r="F16" s="769" t="s">
        <v>3758</v>
      </c>
    </row>
    <row r="17" spans="4:6">
      <c r="D17" s="859">
        <v>43496</v>
      </c>
      <c r="F17" s="769" t="s">
        <v>3759</v>
      </c>
    </row>
    <row r="18" spans="4:6">
      <c r="D18" s="859">
        <v>43538</v>
      </c>
      <c r="F18" s="769" t="s">
        <v>3760</v>
      </c>
    </row>
    <row r="19" spans="4:6">
      <c r="D19" s="859">
        <v>43586</v>
      </c>
      <c r="F19" s="769" t="s">
        <v>3761</v>
      </c>
    </row>
    <row r="20" spans="4:6">
      <c r="D20" s="859">
        <v>43633</v>
      </c>
      <c r="F20" s="769" t="s">
        <v>3762</v>
      </c>
    </row>
    <row r="21" spans="4:6">
      <c r="D21" s="859">
        <v>43642</v>
      </c>
      <c r="F21" s="769" t="s">
        <v>3763</v>
      </c>
    </row>
    <row r="22" spans="4:6">
      <c r="D22" s="859">
        <v>43707</v>
      </c>
      <c r="F22" s="769" t="s">
        <v>3764</v>
      </c>
    </row>
    <row r="23" spans="4:6">
      <c r="D23" s="859">
        <v>43900</v>
      </c>
      <c r="F23" s="769" t="s">
        <v>3765</v>
      </c>
    </row>
    <row r="24" spans="4:6">
      <c r="D24" s="859">
        <v>43921</v>
      </c>
      <c r="F24" s="769" t="s">
        <v>3766</v>
      </c>
    </row>
    <row r="25" spans="4:6">
      <c r="D25" s="859">
        <v>44048</v>
      </c>
      <c r="F25" s="769" t="s">
        <v>3767</v>
      </c>
    </row>
    <row r="26" spans="4:6">
      <c r="D26" s="860">
        <v>20210101</v>
      </c>
      <c r="F26" s="769" t="s">
        <v>3768</v>
      </c>
    </row>
    <row r="27" spans="4:6">
      <c r="D27" s="860">
        <v>20210903</v>
      </c>
      <c r="F27" s="769" t="s">
        <v>3769</v>
      </c>
    </row>
    <row r="28" spans="4:6">
      <c r="D28" s="860">
        <v>20210915</v>
      </c>
      <c r="F28" s="769" t="s">
        <v>3770</v>
      </c>
    </row>
    <row r="29" spans="4:6">
      <c r="D29" s="860">
        <v>20210916</v>
      </c>
      <c r="F29" s="769" t="s">
        <v>3771</v>
      </c>
    </row>
    <row r="30" spans="4:6">
      <c r="D30" s="860">
        <v>20210930</v>
      </c>
      <c r="F30" s="769" t="s">
        <v>3772</v>
      </c>
    </row>
    <row r="31" spans="4:6">
      <c r="D31" s="860">
        <v>20211018</v>
      </c>
      <c r="F31" s="769" t="s">
        <v>3773</v>
      </c>
    </row>
    <row r="32" spans="4:6">
      <c r="D32" s="860">
        <v>20211021</v>
      </c>
      <c r="F32" s="769" t="s">
        <v>3774</v>
      </c>
    </row>
    <row r="33" spans="4:6">
      <c r="D33" s="860">
        <v>20220308</v>
      </c>
      <c r="F33" s="769" t="s">
        <v>3775</v>
      </c>
    </row>
    <row r="34" spans="4:6">
      <c r="D34" s="860">
        <v>20220316</v>
      </c>
      <c r="F34" s="769" t="s">
        <v>3776</v>
      </c>
    </row>
    <row r="35" spans="4:6">
      <c r="F35" s="769" t="s">
        <v>3777</v>
      </c>
    </row>
    <row r="36" spans="4:6">
      <c r="D36" s="860">
        <v>20220706</v>
      </c>
      <c r="F36" s="769" t="s">
        <v>3778</v>
      </c>
    </row>
    <row r="37" spans="4:6">
      <c r="D37" s="860">
        <v>20220714</v>
      </c>
      <c r="F37" s="769" t="s">
        <v>3779</v>
      </c>
    </row>
    <row r="38" spans="4:6">
      <c r="D38" s="860">
        <v>20220812</v>
      </c>
      <c r="F38" s="769" t="s">
        <v>3780</v>
      </c>
    </row>
    <row r="39" spans="4:6">
      <c r="D39" s="860">
        <v>20230418</v>
      </c>
      <c r="F39" s="769" t="s">
        <v>3781</v>
      </c>
    </row>
    <row r="40" spans="4:6">
      <c r="D40" s="860">
        <v>20230501</v>
      </c>
      <c r="F40" s="769" t="s">
        <v>3782</v>
      </c>
    </row>
    <row r="41" spans="4:6">
      <c r="D41" s="860">
        <v>20230710</v>
      </c>
      <c r="F41" s="769" t="s">
        <v>3783</v>
      </c>
    </row>
    <row r="42" spans="4:6">
      <c r="D42" s="860">
        <v>20230728</v>
      </c>
      <c r="F42" s="769" t="s">
        <v>3784</v>
      </c>
    </row>
    <row r="43" spans="4:6">
      <c r="D43" s="860">
        <v>20230901</v>
      </c>
      <c r="F43" s="769" t="s">
        <v>3785</v>
      </c>
    </row>
    <row r="44" spans="4:6">
      <c r="D44" s="860">
        <v>20230906</v>
      </c>
      <c r="F44" s="769" t="s">
        <v>3786</v>
      </c>
    </row>
    <row r="45" spans="4:6">
      <c r="D45" s="860">
        <v>20230928</v>
      </c>
      <c r="F45" s="769" t="s">
        <v>3787</v>
      </c>
    </row>
    <row r="46" spans="4:6">
      <c r="D46" s="860">
        <v>20231017</v>
      </c>
      <c r="F46" s="769" t="s">
        <v>3788</v>
      </c>
    </row>
    <row r="47" spans="4:6">
      <c r="D47" s="860">
        <v>20231228</v>
      </c>
      <c r="F47" s="769" t="s">
        <v>3789</v>
      </c>
    </row>
    <row r="48" spans="4:6">
      <c r="D48" s="860">
        <v>20240601</v>
      </c>
      <c r="F48" s="769" t="s">
        <v>3790</v>
      </c>
    </row>
    <row r="49" spans="4:6">
      <c r="D49" s="860">
        <v>20240716</v>
      </c>
      <c r="F49" s="769" t="s">
        <v>3791</v>
      </c>
    </row>
    <row r="50" spans="4:6">
      <c r="D50" s="860">
        <v>20240726</v>
      </c>
      <c r="F50" s="769" t="s">
        <v>3792</v>
      </c>
    </row>
    <row r="51" spans="4:6">
      <c r="D51" s="860">
        <v>20241004</v>
      </c>
      <c r="F51" s="769" t="s">
        <v>3793</v>
      </c>
    </row>
    <row r="52" spans="4:6">
      <c r="D52" s="860">
        <v>20241016</v>
      </c>
      <c r="F52" s="769" t="s">
        <v>4132</v>
      </c>
    </row>
    <row r="53" spans="4:6">
      <c r="D53" s="860">
        <v>20241021</v>
      </c>
      <c r="F53" s="769" t="s">
        <v>4133</v>
      </c>
    </row>
    <row r="54" spans="4:6">
      <c r="D54" s="860">
        <v>20250401</v>
      </c>
      <c r="F54" s="769" t="s">
        <v>4157</v>
      </c>
    </row>
    <row r="55" spans="4:6">
      <c r="D55" s="860">
        <v>20250402</v>
      </c>
      <c r="F55" s="769" t="s">
        <v>4159</v>
      </c>
    </row>
    <row r="56" spans="4:6">
      <c r="D56" s="860">
        <v>20250408</v>
      </c>
      <c r="F56" s="769" t="s">
        <v>4160</v>
      </c>
    </row>
    <row r="57" spans="4:6">
      <c r="D57" s="860">
        <v>20250409</v>
      </c>
      <c r="F57" s="769" t="s">
        <v>4176</v>
      </c>
    </row>
    <row r="58" spans="4:6">
      <c r="D58" s="860">
        <v>20250418</v>
      </c>
      <c r="F58" s="769" t="s">
        <v>4178</v>
      </c>
    </row>
    <row r="59" spans="4:6">
      <c r="D59" s="860">
        <v>20250526</v>
      </c>
      <c r="F59" s="769" t="s">
        <v>4179</v>
      </c>
    </row>
    <row r="60" spans="4:6">
      <c r="D60" s="860">
        <v>20250527</v>
      </c>
      <c r="F60" s="769" t="s">
        <v>4183</v>
      </c>
    </row>
    <row r="61" spans="4:6">
      <c r="D61" s="860">
        <v>20250612</v>
      </c>
      <c r="F61" s="769" t="s">
        <v>4184</v>
      </c>
    </row>
    <row r="62" spans="4:6">
      <c r="D62" s="860">
        <v>20250629</v>
      </c>
      <c r="F62" s="769" t="s">
        <v>4187</v>
      </c>
    </row>
    <row r="63" spans="4:6">
      <c r="D63" s="860">
        <v>20251021</v>
      </c>
      <c r="F63" s="769" t="s">
        <v>4199</v>
      </c>
    </row>
    <row r="64" spans="4:6">
      <c r="D64" s="860">
        <v>20251024</v>
      </c>
      <c r="F64" s="769" t="s">
        <v>4200</v>
      </c>
    </row>
    <row r="65" spans="4:6">
      <c r="D65" s="860">
        <v>20251025</v>
      </c>
      <c r="F65" s="769" t="s">
        <v>4207</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769" bestFit="1" customWidth="1"/>
    <col min="2" max="2" width="14.125" style="769" bestFit="1" customWidth="1"/>
    <col min="3" max="5" width="9.75" style="769" bestFit="1" customWidth="1"/>
    <col min="6" max="6" width="14.125" style="769" bestFit="1" customWidth="1"/>
    <col min="7" max="7" width="15.25" style="769" customWidth="1"/>
    <col min="8" max="8" width="14.125" style="769" bestFit="1" customWidth="1"/>
    <col min="9" max="9" width="15.25" style="769" bestFit="1" customWidth="1"/>
    <col min="10" max="12" width="13.625" style="769" bestFit="1" customWidth="1"/>
    <col min="13" max="13" width="12" style="769" bestFit="1" customWidth="1"/>
    <col min="14" max="14" width="22.125" style="769" bestFit="1" customWidth="1"/>
    <col min="15" max="16" width="30.125" style="769" bestFit="1" customWidth="1"/>
    <col min="17" max="18" width="21" style="769" bestFit="1" customWidth="1"/>
    <col min="19" max="19" width="18.75" style="769" bestFit="1" customWidth="1"/>
    <col min="20" max="20" width="21" style="769" bestFit="1" customWidth="1"/>
    <col min="21" max="22" width="9.75" style="769" bestFit="1" customWidth="1"/>
    <col min="23" max="23" width="18.875" style="769" bestFit="1" customWidth="1"/>
    <col min="24" max="24" width="9.75" style="769" bestFit="1" customWidth="1"/>
    <col min="25" max="25" width="18.875" style="769" bestFit="1" customWidth="1"/>
    <col min="26" max="27" width="9.75" style="769" bestFit="1" customWidth="1"/>
    <col min="28" max="29" width="12.125" style="769" bestFit="1" customWidth="1"/>
    <col min="30" max="30" width="7.125" style="769" bestFit="1" customWidth="1"/>
    <col min="31" max="31" width="9.75" style="769" bestFit="1" customWidth="1"/>
    <col min="32" max="32" width="15.5" style="769" bestFit="1" customWidth="1"/>
    <col min="33" max="33" width="19.375" style="769" bestFit="1" customWidth="1"/>
    <col min="34" max="34" width="5.75" style="769" bestFit="1" customWidth="1"/>
    <col min="35" max="35" width="9.75" style="769" bestFit="1" customWidth="1"/>
    <col min="36" max="36" width="11.875" style="769" bestFit="1" customWidth="1"/>
    <col min="37" max="37" width="9.125" style="769" bestFit="1" customWidth="1"/>
    <col min="38" max="38" width="10.5" style="769" bestFit="1" customWidth="1"/>
    <col min="39" max="39" width="16.375" style="769" bestFit="1" customWidth="1"/>
    <col min="40" max="40" width="12.125" style="769" bestFit="1" customWidth="1"/>
    <col min="41" max="41" width="10.375" style="769" bestFit="1" customWidth="1"/>
    <col min="42" max="42" width="11.875" style="769" bestFit="1" customWidth="1"/>
    <col min="43" max="51" width="16.375" style="769" bestFit="1" customWidth="1"/>
    <col min="52" max="52" width="10.625" style="769" bestFit="1" customWidth="1"/>
    <col min="53" max="53" width="11.875" style="769" bestFit="1" customWidth="1"/>
    <col min="54" max="54" width="16.375" style="769" bestFit="1" customWidth="1"/>
    <col min="55" max="55" width="20.75" style="769" bestFit="1" customWidth="1"/>
    <col min="56" max="56" width="16.375" style="769" bestFit="1" customWidth="1"/>
    <col min="57" max="57" width="20.75" style="769" bestFit="1" customWidth="1"/>
    <col min="58" max="58" width="16.375" style="769" bestFit="1" customWidth="1"/>
    <col min="59" max="59" width="20.75" style="769" bestFit="1" customWidth="1"/>
    <col min="60" max="60" width="16.375" style="769" bestFit="1" customWidth="1"/>
    <col min="61" max="61" width="20.75" style="769" bestFit="1" customWidth="1"/>
    <col min="62" max="62" width="16.375" style="769" bestFit="1" customWidth="1"/>
    <col min="63" max="63" width="20.75" style="769" bestFit="1" customWidth="1"/>
    <col min="64" max="64" width="14.125" style="769" bestFit="1" customWidth="1"/>
    <col min="65" max="65" width="18.625" style="769" bestFit="1" customWidth="1"/>
    <col min="66" max="66" width="16.375" style="769" bestFit="1" customWidth="1"/>
    <col min="67" max="67" width="20.75" style="769" bestFit="1" customWidth="1"/>
    <col min="68" max="68" width="16.375" style="769" bestFit="1" customWidth="1"/>
    <col min="69" max="69" width="20.75" style="769" bestFit="1" customWidth="1"/>
    <col min="70" max="75" width="23" style="769" bestFit="1" customWidth="1"/>
    <col min="76" max="77" width="18.625" style="769" bestFit="1" customWidth="1"/>
    <col min="78" max="78" width="10.5" style="769" bestFit="1" customWidth="1"/>
    <col min="79" max="79" width="11.875" style="769" bestFit="1" customWidth="1"/>
    <col min="80" max="80" width="10.5" style="769" bestFit="1" customWidth="1"/>
    <col min="81" max="82" width="11.875" style="769" bestFit="1" customWidth="1"/>
    <col min="83" max="83" width="16.375" style="769" bestFit="1" customWidth="1"/>
    <col min="84" max="84" width="17.875" style="769" bestFit="1" customWidth="1"/>
    <col min="85" max="85" width="22.25" style="769" bestFit="1" customWidth="1"/>
    <col min="86" max="86" width="7.75" style="769" bestFit="1" customWidth="1"/>
    <col min="87" max="89" width="11.875" style="769" bestFit="1" customWidth="1"/>
    <col min="90" max="90" width="16.375" style="769" bestFit="1" customWidth="1"/>
    <col min="91" max="93" width="11.875" style="769" bestFit="1" customWidth="1"/>
    <col min="94" max="94" width="14.125" style="769" bestFit="1" customWidth="1"/>
    <col min="95" max="95" width="11.875" style="769" bestFit="1" customWidth="1"/>
    <col min="96" max="96" width="16.375" style="769" bestFit="1" customWidth="1"/>
    <col min="97" max="97" width="18.625" style="769" bestFit="1" customWidth="1"/>
    <col min="98" max="98" width="10.5" style="769" bestFit="1" customWidth="1"/>
    <col min="99" max="99" width="14.25" style="769" bestFit="1" customWidth="1"/>
    <col min="100" max="101" width="13.375" style="769" bestFit="1" customWidth="1"/>
    <col min="102" max="102" width="16.375" style="769" bestFit="1" customWidth="1"/>
    <col min="103" max="103" width="16.5" style="769" bestFit="1" customWidth="1"/>
    <col min="104" max="105" width="20.125" style="769" bestFit="1" customWidth="1"/>
    <col min="106" max="107" width="23" style="769" bestFit="1" customWidth="1"/>
    <col min="108" max="108" width="18.625" style="769" bestFit="1" customWidth="1"/>
    <col min="109" max="109" width="9.25" style="769" bestFit="1" customWidth="1"/>
    <col min="110" max="110" width="7.25" style="769" bestFit="1" customWidth="1"/>
    <col min="111" max="111" width="10.375" style="769" bestFit="1" customWidth="1"/>
    <col min="112" max="113" width="11.875" style="769" bestFit="1" customWidth="1"/>
    <col min="114" max="114" width="14.375" style="769" bestFit="1" customWidth="1"/>
    <col min="115" max="115" width="11.875" style="769" bestFit="1" customWidth="1"/>
    <col min="116" max="117" width="16.375" style="769" bestFit="1" customWidth="1"/>
    <col min="118" max="118" width="11.875" style="769" bestFit="1" customWidth="1"/>
    <col min="119" max="120" width="16.375" style="769" bestFit="1" customWidth="1"/>
    <col min="121" max="121" width="17.875" style="769" bestFit="1" customWidth="1"/>
    <col min="122" max="122" width="16.375" style="769" bestFit="1" customWidth="1"/>
    <col min="123" max="123" width="17.875" style="769" bestFit="1" customWidth="1"/>
    <col min="124" max="124" width="5.75" style="769" bestFit="1" customWidth="1"/>
    <col min="125" max="126" width="9.75" style="769" bestFit="1" customWidth="1"/>
    <col min="127" max="127" width="7.75" style="769" bestFit="1" customWidth="1"/>
    <col min="128" max="128" width="9.75" style="769" bestFit="1" customWidth="1"/>
    <col min="129" max="129" width="59.375" style="769" bestFit="1" customWidth="1"/>
    <col min="130" max="130" width="45.5" style="769" bestFit="1" customWidth="1"/>
    <col min="131" max="131" width="27.625" style="769" bestFit="1" customWidth="1"/>
    <col min="132" max="132" width="11.875" style="769" bestFit="1" customWidth="1"/>
    <col min="133" max="136" width="14.125" style="769" bestFit="1" customWidth="1"/>
    <col min="137" max="137" width="15.625" style="769" bestFit="1" customWidth="1"/>
    <col min="138" max="138" width="14.125" style="769" bestFit="1" customWidth="1"/>
    <col min="139" max="140" width="19.625" style="769" bestFit="1" customWidth="1"/>
    <col min="141" max="141" width="21.875" style="769" bestFit="1" customWidth="1"/>
    <col min="142" max="142" width="19.375" style="769" bestFit="1" customWidth="1"/>
    <col min="143" max="143" width="16.375" style="769" bestFit="1" customWidth="1"/>
    <col min="144" max="144" width="23" style="769" bestFit="1" customWidth="1"/>
    <col min="145" max="146" width="14.125" style="769" bestFit="1" customWidth="1"/>
    <col min="147" max="147" width="23.25" style="769" bestFit="1" customWidth="1"/>
    <col min="148" max="149" width="14.375" style="769" bestFit="1" customWidth="1"/>
    <col min="150" max="150" width="23.125" style="769" bestFit="1" customWidth="1"/>
    <col min="151" max="151" width="18.875" style="769" bestFit="1" customWidth="1"/>
    <col min="152" max="152" width="14.375" style="769" bestFit="1" customWidth="1"/>
    <col min="153" max="153" width="16.5" style="769" bestFit="1" customWidth="1"/>
    <col min="154" max="154" width="25.25" style="769" bestFit="1" customWidth="1"/>
    <col min="155" max="156" width="18.625" style="769" bestFit="1" customWidth="1"/>
    <col min="157" max="157" width="23" style="769" bestFit="1" customWidth="1"/>
    <col min="158" max="159" width="26.75" style="769" bestFit="1" customWidth="1"/>
    <col min="160" max="160" width="25.25" style="769" bestFit="1" customWidth="1"/>
    <col min="161" max="161" width="29.625" style="769" bestFit="1" customWidth="1"/>
    <col min="162" max="162" width="25.25" style="769" bestFit="1" customWidth="1"/>
    <col min="163" max="163" width="29.625" style="769" bestFit="1" customWidth="1"/>
    <col min="164" max="167" width="20.875" style="769" bestFit="1" customWidth="1"/>
    <col min="168" max="168" width="13.875" style="769" bestFit="1" customWidth="1"/>
    <col min="169" max="169" width="16.5" style="769" bestFit="1" customWidth="1"/>
    <col min="170" max="170" width="7.75" style="769" bestFit="1" customWidth="1"/>
    <col min="171" max="171" width="20.75" style="769" bestFit="1" customWidth="1"/>
    <col min="172" max="174" width="16.375" style="769" bestFit="1" customWidth="1"/>
    <col min="175" max="178" width="31" style="769" bestFit="1" customWidth="1"/>
    <col min="179" max="180" width="18.625" style="769" bestFit="1" customWidth="1"/>
    <col min="181" max="181" width="16.375" style="769" bestFit="1" customWidth="1"/>
    <col min="182" max="183" width="18.625" style="769" bestFit="1" customWidth="1"/>
    <col min="184" max="184" width="16.375" style="769" bestFit="1" customWidth="1"/>
    <col min="185" max="185" width="31.375" style="769" bestFit="1" customWidth="1"/>
    <col min="186" max="186" width="30" style="769" bestFit="1" customWidth="1"/>
    <col min="187" max="187" width="20.75" style="769" bestFit="1" customWidth="1"/>
    <col min="188" max="189" width="23" style="769" bestFit="1" customWidth="1"/>
    <col min="190" max="190" width="25.25" style="769" bestFit="1" customWidth="1"/>
    <col min="191" max="191" width="23" style="769" bestFit="1" customWidth="1"/>
    <col min="192" max="192" width="20.75" style="769" bestFit="1" customWidth="1"/>
    <col min="193" max="194" width="23" style="769" bestFit="1" customWidth="1"/>
    <col min="195" max="195" width="25.25" style="769" bestFit="1" customWidth="1"/>
    <col min="196" max="196" width="23" style="769" bestFit="1" customWidth="1"/>
    <col min="197" max="197" width="18.625" style="769" bestFit="1" customWidth="1"/>
    <col min="198" max="200" width="20.75" style="769" bestFit="1" customWidth="1"/>
    <col min="201" max="201" width="19.75" style="769" bestFit="1" customWidth="1"/>
    <col min="202" max="203" width="22" style="769" bestFit="1" customWidth="1"/>
    <col min="204" max="204" width="14.125" style="769" bestFit="1" customWidth="1"/>
    <col min="205" max="206" width="20.75" style="769" bestFit="1" customWidth="1"/>
    <col min="207" max="208" width="18.625" style="769" bestFit="1" customWidth="1"/>
    <col min="209" max="211" width="20.75" style="769" bestFit="1" customWidth="1"/>
    <col min="212" max="213" width="23" style="769" bestFit="1" customWidth="1"/>
    <col min="214" max="214" width="20.75" style="769" bestFit="1" customWidth="1"/>
    <col min="215" max="216" width="23" style="769" bestFit="1" customWidth="1"/>
    <col min="217" max="217" width="25.25" style="769" bestFit="1" customWidth="1"/>
    <col min="218" max="219" width="23" style="769" bestFit="1" customWidth="1"/>
    <col min="220" max="222" width="25.25" style="769" bestFit="1" customWidth="1"/>
    <col min="223" max="224" width="27.5" style="769" bestFit="1" customWidth="1"/>
    <col min="225" max="225" width="25.25" style="769" bestFit="1" customWidth="1"/>
    <col min="226" max="227" width="27.5" style="769" bestFit="1" customWidth="1"/>
    <col min="228" max="228" width="29.625" style="769" bestFit="1" customWidth="1"/>
    <col min="229" max="229" width="27.5" style="769" bestFit="1" customWidth="1"/>
    <col min="230" max="230" width="24.5" style="769" bestFit="1" customWidth="1"/>
    <col min="231" max="231" width="29" style="769" bestFit="1" customWidth="1"/>
    <col min="232" max="233" width="20.75" style="769" bestFit="1" customWidth="1"/>
    <col min="234" max="234" width="27.5" style="769" bestFit="1" customWidth="1"/>
    <col min="235" max="236" width="23" style="769" bestFit="1" customWidth="1"/>
    <col min="237" max="237" width="29.625" style="769" bestFit="1" customWidth="1"/>
    <col min="238" max="238" width="9.125" style="769" bestFit="1" customWidth="1"/>
    <col min="239" max="241" width="18.125" style="769" bestFit="1" customWidth="1"/>
    <col min="242" max="242" width="20.375" style="769" bestFit="1" customWidth="1"/>
    <col min="243" max="243" width="25.25" style="769" bestFit="1" customWidth="1"/>
    <col min="244" max="244" width="27.5" style="769" bestFit="1" customWidth="1"/>
    <col min="245" max="246" width="9.125" style="769" bestFit="1" customWidth="1"/>
    <col min="247" max="247" width="11.25" style="769" bestFit="1" customWidth="1"/>
    <col min="248" max="248" width="15" style="769" bestFit="1" customWidth="1"/>
    <col min="249" max="249" width="16.375" style="769" bestFit="1" customWidth="1"/>
    <col min="250" max="252" width="23.25" style="769" bestFit="1" customWidth="1"/>
    <col min="253" max="254" width="20.75" style="769" bestFit="1" customWidth="1"/>
    <col min="255" max="255" width="6.625" style="769" bestFit="1" customWidth="1"/>
    <col min="256" max="256" width="9" style="769"/>
    <col min="257" max="257" width="16.375" style="769" bestFit="1" customWidth="1"/>
    <col min="258" max="258" width="14.125" style="769" bestFit="1" customWidth="1"/>
    <col min="259" max="261" width="9.75" style="769" bestFit="1" customWidth="1"/>
    <col min="262" max="262" width="14.125" style="769" bestFit="1" customWidth="1"/>
    <col min="263" max="263" width="15.25" style="769" customWidth="1"/>
    <col min="264" max="264" width="14.125" style="769" bestFit="1" customWidth="1"/>
    <col min="265" max="265" width="15.25" style="769" bestFit="1" customWidth="1"/>
    <col min="266" max="268" width="13.625" style="769" bestFit="1" customWidth="1"/>
    <col min="269" max="269" width="12" style="769" bestFit="1" customWidth="1"/>
    <col min="270" max="270" width="22.125" style="769" bestFit="1" customWidth="1"/>
    <col min="271" max="272" width="30.125" style="769" bestFit="1" customWidth="1"/>
    <col min="273" max="274" width="21" style="769" bestFit="1" customWidth="1"/>
    <col min="275" max="275" width="18.75" style="769" bestFit="1" customWidth="1"/>
    <col min="276" max="276" width="21" style="769" bestFit="1" customWidth="1"/>
    <col min="277" max="278" width="9.75" style="769" bestFit="1" customWidth="1"/>
    <col min="279" max="279" width="18.875" style="769" bestFit="1" customWidth="1"/>
    <col min="280" max="280" width="9.75" style="769" bestFit="1" customWidth="1"/>
    <col min="281" max="281" width="18.875" style="769" bestFit="1" customWidth="1"/>
    <col min="282" max="283" width="9.75" style="769" bestFit="1" customWidth="1"/>
    <col min="284" max="285" width="12.125" style="769" bestFit="1" customWidth="1"/>
    <col min="286" max="286" width="7.125" style="769" bestFit="1" customWidth="1"/>
    <col min="287" max="287" width="9.75" style="769" bestFit="1" customWidth="1"/>
    <col min="288" max="288" width="15.5" style="769" bestFit="1" customWidth="1"/>
    <col min="289" max="289" width="19.375" style="769" bestFit="1" customWidth="1"/>
    <col min="290" max="290" width="5.75" style="769" bestFit="1" customWidth="1"/>
    <col min="291" max="291" width="9.75" style="769" bestFit="1" customWidth="1"/>
    <col min="292" max="292" width="11.875" style="769" bestFit="1" customWidth="1"/>
    <col min="293" max="293" width="9.125" style="769" bestFit="1" customWidth="1"/>
    <col min="294" max="294" width="10.5" style="769" bestFit="1" customWidth="1"/>
    <col min="295" max="295" width="16.375" style="769" bestFit="1" customWidth="1"/>
    <col min="296" max="296" width="12.125" style="769" bestFit="1" customWidth="1"/>
    <col min="297" max="297" width="10.375" style="769" bestFit="1" customWidth="1"/>
    <col min="298" max="298" width="11.875" style="769" bestFit="1" customWidth="1"/>
    <col min="299" max="307" width="16.375" style="769" bestFit="1" customWidth="1"/>
    <col min="308" max="308" width="10.625" style="769" bestFit="1" customWidth="1"/>
    <col min="309" max="309" width="11.875" style="769" bestFit="1" customWidth="1"/>
    <col min="310" max="310" width="16.375" style="769" bestFit="1" customWidth="1"/>
    <col min="311" max="311" width="20.75" style="769" bestFit="1" customWidth="1"/>
    <col min="312" max="312" width="16.375" style="769" bestFit="1" customWidth="1"/>
    <col min="313" max="313" width="20.75" style="769" bestFit="1" customWidth="1"/>
    <col min="314" max="314" width="16.375" style="769" bestFit="1" customWidth="1"/>
    <col min="315" max="315" width="20.75" style="769" bestFit="1" customWidth="1"/>
    <col min="316" max="316" width="16.375" style="769" bestFit="1" customWidth="1"/>
    <col min="317" max="317" width="20.75" style="769" bestFit="1" customWidth="1"/>
    <col min="318" max="318" width="16.375" style="769" bestFit="1" customWidth="1"/>
    <col min="319" max="319" width="20.75" style="769" bestFit="1" customWidth="1"/>
    <col min="320" max="320" width="14.125" style="769" bestFit="1" customWidth="1"/>
    <col min="321" max="321" width="18.625" style="769" bestFit="1" customWidth="1"/>
    <col min="322" max="322" width="16.375" style="769" bestFit="1" customWidth="1"/>
    <col min="323" max="323" width="20.75" style="769" bestFit="1" customWidth="1"/>
    <col min="324" max="324" width="16.375" style="769" bestFit="1" customWidth="1"/>
    <col min="325" max="325" width="20.75" style="769" bestFit="1" customWidth="1"/>
    <col min="326" max="331" width="23" style="769" bestFit="1" customWidth="1"/>
    <col min="332" max="333" width="18.625" style="769" bestFit="1" customWidth="1"/>
    <col min="334" max="334" width="10.5" style="769" bestFit="1" customWidth="1"/>
    <col min="335" max="335" width="11.875" style="769" bestFit="1" customWidth="1"/>
    <col min="336" max="336" width="10.5" style="769" bestFit="1" customWidth="1"/>
    <col min="337" max="338" width="11.875" style="769" bestFit="1" customWidth="1"/>
    <col min="339" max="339" width="16.375" style="769" bestFit="1" customWidth="1"/>
    <col min="340" max="340" width="17.875" style="769" bestFit="1" customWidth="1"/>
    <col min="341" max="341" width="22.25" style="769" bestFit="1" customWidth="1"/>
    <col min="342" max="342" width="7.75" style="769" bestFit="1" customWidth="1"/>
    <col min="343" max="345" width="11.875" style="769" bestFit="1" customWidth="1"/>
    <col min="346" max="346" width="16.375" style="769" bestFit="1" customWidth="1"/>
    <col min="347" max="349" width="11.875" style="769" bestFit="1" customWidth="1"/>
    <col min="350" max="350" width="14.125" style="769" bestFit="1" customWidth="1"/>
    <col min="351" max="351" width="11.875" style="769" bestFit="1" customWidth="1"/>
    <col min="352" max="352" width="16.375" style="769" bestFit="1" customWidth="1"/>
    <col min="353" max="353" width="18.625" style="769" bestFit="1" customWidth="1"/>
    <col min="354" max="354" width="10.5" style="769" bestFit="1" customWidth="1"/>
    <col min="355" max="355" width="14.25" style="769" bestFit="1" customWidth="1"/>
    <col min="356" max="357" width="13.375" style="769" bestFit="1" customWidth="1"/>
    <col min="358" max="358" width="16.375" style="769" bestFit="1" customWidth="1"/>
    <col min="359" max="359" width="16.5" style="769" bestFit="1" customWidth="1"/>
    <col min="360" max="361" width="20.125" style="769" bestFit="1" customWidth="1"/>
    <col min="362" max="363" width="23" style="769" bestFit="1" customWidth="1"/>
    <col min="364" max="364" width="18.625" style="769" bestFit="1" customWidth="1"/>
    <col min="365" max="365" width="9.25" style="769" bestFit="1" customWidth="1"/>
    <col min="366" max="366" width="7.25" style="769" bestFit="1" customWidth="1"/>
    <col min="367" max="367" width="10.375" style="769" bestFit="1" customWidth="1"/>
    <col min="368" max="369" width="11.875" style="769" bestFit="1" customWidth="1"/>
    <col min="370" max="370" width="14.375" style="769" bestFit="1" customWidth="1"/>
    <col min="371" max="371" width="11.875" style="769" bestFit="1" customWidth="1"/>
    <col min="372" max="373" width="16.375" style="769" bestFit="1" customWidth="1"/>
    <col min="374" max="374" width="11.875" style="769" bestFit="1" customWidth="1"/>
    <col min="375" max="376" width="16.375" style="769" bestFit="1" customWidth="1"/>
    <col min="377" max="377" width="17.875" style="769" bestFit="1" customWidth="1"/>
    <col min="378" max="378" width="16.375" style="769" bestFit="1" customWidth="1"/>
    <col min="379" max="379" width="17.875" style="769" bestFit="1" customWidth="1"/>
    <col min="380" max="380" width="5.75" style="769" bestFit="1" customWidth="1"/>
    <col min="381" max="382" width="9.75" style="769" bestFit="1" customWidth="1"/>
    <col min="383" max="383" width="7.75" style="769" bestFit="1" customWidth="1"/>
    <col min="384" max="384" width="9.75" style="769" bestFit="1" customWidth="1"/>
    <col min="385" max="385" width="59.375" style="769" bestFit="1" customWidth="1"/>
    <col min="386" max="386" width="45.5" style="769" bestFit="1" customWidth="1"/>
    <col min="387" max="387" width="27.625" style="769" bestFit="1" customWidth="1"/>
    <col min="388" max="388" width="11.875" style="769" bestFit="1" customWidth="1"/>
    <col min="389" max="392" width="14.125" style="769" bestFit="1" customWidth="1"/>
    <col min="393" max="393" width="15.625" style="769" bestFit="1" customWidth="1"/>
    <col min="394" max="394" width="14.125" style="769" bestFit="1" customWidth="1"/>
    <col min="395" max="396" width="19.625" style="769" bestFit="1" customWidth="1"/>
    <col min="397" max="397" width="21.875" style="769" bestFit="1" customWidth="1"/>
    <col min="398" max="398" width="19.375" style="769" bestFit="1" customWidth="1"/>
    <col min="399" max="399" width="16.375" style="769" bestFit="1" customWidth="1"/>
    <col min="400" max="400" width="23" style="769" bestFit="1" customWidth="1"/>
    <col min="401" max="402" width="14.125" style="769" bestFit="1" customWidth="1"/>
    <col min="403" max="403" width="23.25" style="769" bestFit="1" customWidth="1"/>
    <col min="404" max="405" width="14.375" style="769" bestFit="1" customWidth="1"/>
    <col min="406" max="406" width="23.125" style="769" bestFit="1" customWidth="1"/>
    <col min="407" max="407" width="18.875" style="769" bestFit="1" customWidth="1"/>
    <col min="408" max="408" width="14.375" style="769" bestFit="1" customWidth="1"/>
    <col min="409" max="409" width="16.5" style="769" bestFit="1" customWidth="1"/>
    <col min="410" max="410" width="25.25" style="769" bestFit="1" customWidth="1"/>
    <col min="411" max="412" width="18.625" style="769" bestFit="1" customWidth="1"/>
    <col min="413" max="413" width="23" style="769" bestFit="1" customWidth="1"/>
    <col min="414" max="415" width="26.75" style="769" bestFit="1" customWidth="1"/>
    <col min="416" max="416" width="25.25" style="769" bestFit="1" customWidth="1"/>
    <col min="417" max="417" width="29.625" style="769" bestFit="1" customWidth="1"/>
    <col min="418" max="418" width="25.25" style="769" bestFit="1" customWidth="1"/>
    <col min="419" max="419" width="29.625" style="769" bestFit="1" customWidth="1"/>
    <col min="420" max="423" width="20.875" style="769" bestFit="1" customWidth="1"/>
    <col min="424" max="424" width="13.875" style="769" bestFit="1" customWidth="1"/>
    <col min="425" max="425" width="16.5" style="769" bestFit="1" customWidth="1"/>
    <col min="426" max="426" width="7.75" style="769" bestFit="1" customWidth="1"/>
    <col min="427" max="427" width="20.75" style="769" bestFit="1" customWidth="1"/>
    <col min="428" max="430" width="16.375" style="769" bestFit="1" customWidth="1"/>
    <col min="431" max="434" width="31" style="769" bestFit="1" customWidth="1"/>
    <col min="435" max="436" width="18.625" style="769" bestFit="1" customWidth="1"/>
    <col min="437" max="437" width="16.375" style="769" bestFit="1" customWidth="1"/>
    <col min="438" max="439" width="18.625" style="769" bestFit="1" customWidth="1"/>
    <col min="440" max="440" width="16.375" style="769" bestFit="1" customWidth="1"/>
    <col min="441" max="442" width="18.625" style="769" bestFit="1" customWidth="1"/>
    <col min="443" max="443" width="20.75" style="769" bestFit="1" customWidth="1"/>
    <col min="444" max="445" width="23" style="769" bestFit="1" customWidth="1"/>
    <col min="446" max="446" width="25.25" style="769" bestFit="1" customWidth="1"/>
    <col min="447" max="447" width="23" style="769" bestFit="1" customWidth="1"/>
    <col min="448" max="448" width="20.75" style="769" bestFit="1" customWidth="1"/>
    <col min="449" max="450" width="23" style="769" bestFit="1" customWidth="1"/>
    <col min="451" max="451" width="25.25" style="769" bestFit="1" customWidth="1"/>
    <col min="452" max="452" width="23" style="769" bestFit="1" customWidth="1"/>
    <col min="453" max="453" width="18.625" style="769" bestFit="1" customWidth="1"/>
    <col min="454" max="456" width="20.75" style="769" bestFit="1" customWidth="1"/>
    <col min="457" max="457" width="19.75" style="769" bestFit="1" customWidth="1"/>
    <col min="458" max="459" width="22" style="769" bestFit="1" customWidth="1"/>
    <col min="460" max="460" width="14.125" style="769" bestFit="1" customWidth="1"/>
    <col min="461" max="462" width="20.75" style="769" bestFit="1" customWidth="1"/>
    <col min="463" max="464" width="18.625" style="769" bestFit="1" customWidth="1"/>
    <col min="465" max="467" width="20.75" style="769" bestFit="1" customWidth="1"/>
    <col min="468" max="469" width="23" style="769" bestFit="1" customWidth="1"/>
    <col min="470" max="470" width="20.75" style="769" bestFit="1" customWidth="1"/>
    <col min="471" max="472" width="23" style="769" bestFit="1" customWidth="1"/>
    <col min="473" max="473" width="25.25" style="769" bestFit="1" customWidth="1"/>
    <col min="474" max="475" width="23" style="769" bestFit="1" customWidth="1"/>
    <col min="476" max="478" width="25.25" style="769" bestFit="1" customWidth="1"/>
    <col min="479" max="480" width="27.5" style="769" bestFit="1" customWidth="1"/>
    <col min="481" max="481" width="25.25" style="769" bestFit="1" customWidth="1"/>
    <col min="482" max="483" width="27.5" style="769" bestFit="1" customWidth="1"/>
    <col min="484" max="484" width="29.625" style="769" bestFit="1" customWidth="1"/>
    <col min="485" max="485" width="27.5" style="769" bestFit="1" customWidth="1"/>
    <col min="486" max="486" width="24.5" style="769" bestFit="1" customWidth="1"/>
    <col min="487" max="487" width="29" style="769" bestFit="1" customWidth="1"/>
    <col min="488" max="489" width="20.75" style="769" bestFit="1" customWidth="1"/>
    <col min="490" max="490" width="27.5" style="769" bestFit="1" customWidth="1"/>
    <col min="491" max="492" width="23" style="769" bestFit="1" customWidth="1"/>
    <col min="493" max="493" width="29.625" style="769" bestFit="1" customWidth="1"/>
    <col min="494" max="494" width="9.125" style="769" bestFit="1" customWidth="1"/>
    <col min="495" max="497" width="18.125" style="769" bestFit="1" customWidth="1"/>
    <col min="498" max="498" width="20.375" style="769" bestFit="1" customWidth="1"/>
    <col min="499" max="499" width="25.25" style="769" bestFit="1" customWidth="1"/>
    <col min="500" max="500" width="27.5" style="769" bestFit="1" customWidth="1"/>
    <col min="501" max="502" width="9.125" style="769" bestFit="1" customWidth="1"/>
    <col min="503" max="503" width="11.25" style="769" bestFit="1" customWidth="1"/>
    <col min="504" max="504" width="15" style="769" bestFit="1" customWidth="1"/>
    <col min="505" max="505" width="16.375" style="769" bestFit="1" customWidth="1"/>
    <col min="506" max="508" width="23.25" style="769" bestFit="1" customWidth="1"/>
    <col min="509" max="510" width="20.75" style="769" bestFit="1" customWidth="1"/>
    <col min="511" max="511" width="6.625" style="769" bestFit="1" customWidth="1"/>
    <col min="512" max="512" width="9" style="769"/>
    <col min="513" max="513" width="16.375" style="769" bestFit="1" customWidth="1"/>
    <col min="514" max="514" width="14.125" style="769" bestFit="1" customWidth="1"/>
    <col min="515" max="517" width="9.75" style="769" bestFit="1" customWidth="1"/>
    <col min="518" max="518" width="14.125" style="769" bestFit="1" customWidth="1"/>
    <col min="519" max="519" width="15.25" style="769" customWidth="1"/>
    <col min="520" max="520" width="14.125" style="769" bestFit="1" customWidth="1"/>
    <col min="521" max="521" width="15.25" style="769" bestFit="1" customWidth="1"/>
    <col min="522" max="524" width="13.625" style="769" bestFit="1" customWidth="1"/>
    <col min="525" max="525" width="12" style="769" bestFit="1" customWidth="1"/>
    <col min="526" max="526" width="22.125" style="769" bestFit="1" customWidth="1"/>
    <col min="527" max="528" width="30.125" style="769" bestFit="1" customWidth="1"/>
    <col min="529" max="530" width="21" style="769" bestFit="1" customWidth="1"/>
    <col min="531" max="531" width="18.75" style="769" bestFit="1" customWidth="1"/>
    <col min="532" max="532" width="21" style="769" bestFit="1" customWidth="1"/>
    <col min="533" max="534" width="9.75" style="769" bestFit="1" customWidth="1"/>
    <col min="535" max="535" width="18.875" style="769" bestFit="1" customWidth="1"/>
    <col min="536" max="536" width="9.75" style="769" bestFit="1" customWidth="1"/>
    <col min="537" max="537" width="18.875" style="769" bestFit="1" customWidth="1"/>
    <col min="538" max="539" width="9.75" style="769" bestFit="1" customWidth="1"/>
    <col min="540" max="541" width="12.125" style="769" bestFit="1" customWidth="1"/>
    <col min="542" max="542" width="7.125" style="769" bestFit="1" customWidth="1"/>
    <col min="543" max="543" width="9.75" style="769" bestFit="1" customWidth="1"/>
    <col min="544" max="544" width="15.5" style="769" bestFit="1" customWidth="1"/>
    <col min="545" max="545" width="19.375" style="769" bestFit="1" customWidth="1"/>
    <col min="546" max="546" width="5.75" style="769" bestFit="1" customWidth="1"/>
    <col min="547" max="547" width="9.75" style="769" bestFit="1" customWidth="1"/>
    <col min="548" max="548" width="11.875" style="769" bestFit="1" customWidth="1"/>
    <col min="549" max="549" width="9.125" style="769" bestFit="1" customWidth="1"/>
    <col min="550" max="550" width="10.5" style="769" bestFit="1" customWidth="1"/>
    <col min="551" max="551" width="16.375" style="769" bestFit="1" customWidth="1"/>
    <col min="552" max="552" width="12.125" style="769" bestFit="1" customWidth="1"/>
    <col min="553" max="553" width="10.375" style="769" bestFit="1" customWidth="1"/>
    <col min="554" max="554" width="11.875" style="769" bestFit="1" customWidth="1"/>
    <col min="555" max="563" width="16.375" style="769" bestFit="1" customWidth="1"/>
    <col min="564" max="564" width="10.625" style="769" bestFit="1" customWidth="1"/>
    <col min="565" max="565" width="11.875" style="769" bestFit="1" customWidth="1"/>
    <col min="566" max="566" width="16.375" style="769" bestFit="1" customWidth="1"/>
    <col min="567" max="567" width="20.75" style="769" bestFit="1" customWidth="1"/>
    <col min="568" max="568" width="16.375" style="769" bestFit="1" customWidth="1"/>
    <col min="569" max="569" width="20.75" style="769" bestFit="1" customWidth="1"/>
    <col min="570" max="570" width="16.375" style="769" bestFit="1" customWidth="1"/>
    <col min="571" max="571" width="20.75" style="769" bestFit="1" customWidth="1"/>
    <col min="572" max="572" width="16.375" style="769" bestFit="1" customWidth="1"/>
    <col min="573" max="573" width="20.75" style="769" bestFit="1" customWidth="1"/>
    <col min="574" max="574" width="16.375" style="769" bestFit="1" customWidth="1"/>
    <col min="575" max="575" width="20.75" style="769" bestFit="1" customWidth="1"/>
    <col min="576" max="576" width="14.125" style="769" bestFit="1" customWidth="1"/>
    <col min="577" max="577" width="18.625" style="769" bestFit="1" customWidth="1"/>
    <col min="578" max="578" width="16.375" style="769" bestFit="1" customWidth="1"/>
    <col min="579" max="579" width="20.75" style="769" bestFit="1" customWidth="1"/>
    <col min="580" max="580" width="16.375" style="769" bestFit="1" customWidth="1"/>
    <col min="581" max="581" width="20.75" style="769" bestFit="1" customWidth="1"/>
    <col min="582" max="587" width="23" style="769" bestFit="1" customWidth="1"/>
    <col min="588" max="589" width="18.625" style="769" bestFit="1" customWidth="1"/>
    <col min="590" max="590" width="10.5" style="769" bestFit="1" customWidth="1"/>
    <col min="591" max="591" width="11.875" style="769" bestFit="1" customWidth="1"/>
    <col min="592" max="592" width="10.5" style="769" bestFit="1" customWidth="1"/>
    <col min="593" max="594" width="11.875" style="769" bestFit="1" customWidth="1"/>
    <col min="595" max="595" width="16.375" style="769" bestFit="1" customWidth="1"/>
    <col min="596" max="596" width="17.875" style="769" bestFit="1" customWidth="1"/>
    <col min="597" max="597" width="22.25" style="769" bestFit="1" customWidth="1"/>
    <col min="598" max="598" width="7.75" style="769" bestFit="1" customWidth="1"/>
    <col min="599" max="601" width="11.875" style="769" bestFit="1" customWidth="1"/>
    <col min="602" max="602" width="16.375" style="769" bestFit="1" customWidth="1"/>
    <col min="603" max="605" width="11.875" style="769" bestFit="1" customWidth="1"/>
    <col min="606" max="606" width="14.125" style="769" bestFit="1" customWidth="1"/>
    <col min="607" max="607" width="11.875" style="769" bestFit="1" customWidth="1"/>
    <col min="608" max="608" width="16.375" style="769" bestFit="1" customWidth="1"/>
    <col min="609" max="609" width="18.625" style="769" bestFit="1" customWidth="1"/>
    <col min="610" max="610" width="10.5" style="769" bestFit="1" customWidth="1"/>
    <col min="611" max="611" width="14.25" style="769" bestFit="1" customWidth="1"/>
    <col min="612" max="613" width="13.375" style="769" bestFit="1" customWidth="1"/>
    <col min="614" max="614" width="16.375" style="769" bestFit="1" customWidth="1"/>
    <col min="615" max="615" width="16.5" style="769" bestFit="1" customWidth="1"/>
    <col min="616" max="617" width="20.125" style="769" bestFit="1" customWidth="1"/>
    <col min="618" max="619" width="23" style="769" bestFit="1" customWidth="1"/>
    <col min="620" max="620" width="18.625" style="769" bestFit="1" customWidth="1"/>
    <col min="621" max="621" width="9.25" style="769" bestFit="1" customWidth="1"/>
    <col min="622" max="622" width="7.25" style="769" bestFit="1" customWidth="1"/>
    <col min="623" max="623" width="10.375" style="769" bestFit="1" customWidth="1"/>
    <col min="624" max="625" width="11.875" style="769" bestFit="1" customWidth="1"/>
    <col min="626" max="626" width="14.375" style="769" bestFit="1" customWidth="1"/>
    <col min="627" max="627" width="11.875" style="769" bestFit="1" customWidth="1"/>
    <col min="628" max="629" width="16.375" style="769" bestFit="1" customWidth="1"/>
    <col min="630" max="630" width="11.875" style="769" bestFit="1" customWidth="1"/>
    <col min="631" max="632" width="16.375" style="769" bestFit="1" customWidth="1"/>
    <col min="633" max="633" width="17.875" style="769" bestFit="1" customWidth="1"/>
    <col min="634" max="634" width="16.375" style="769" bestFit="1" customWidth="1"/>
    <col min="635" max="635" width="17.875" style="769" bestFit="1" customWidth="1"/>
    <col min="636" max="636" width="5.75" style="769" bestFit="1" customWidth="1"/>
    <col min="637" max="638" width="9.75" style="769" bestFit="1" customWidth="1"/>
    <col min="639" max="639" width="7.75" style="769" bestFit="1" customWidth="1"/>
    <col min="640" max="640" width="9.75" style="769" bestFit="1" customWidth="1"/>
    <col min="641" max="641" width="59.375" style="769" bestFit="1" customWidth="1"/>
    <col min="642" max="642" width="45.5" style="769" bestFit="1" customWidth="1"/>
    <col min="643" max="643" width="27.625" style="769" bestFit="1" customWidth="1"/>
    <col min="644" max="644" width="11.875" style="769" bestFit="1" customWidth="1"/>
    <col min="645" max="648" width="14.125" style="769" bestFit="1" customWidth="1"/>
    <col min="649" max="649" width="15.625" style="769" bestFit="1" customWidth="1"/>
    <col min="650" max="650" width="14.125" style="769" bestFit="1" customWidth="1"/>
    <col min="651" max="652" width="19.625" style="769" bestFit="1" customWidth="1"/>
    <col min="653" max="653" width="21.875" style="769" bestFit="1" customWidth="1"/>
    <col min="654" max="654" width="19.375" style="769" bestFit="1" customWidth="1"/>
    <col min="655" max="655" width="16.375" style="769" bestFit="1" customWidth="1"/>
    <col min="656" max="656" width="23" style="769" bestFit="1" customWidth="1"/>
    <col min="657" max="658" width="14.125" style="769" bestFit="1" customWidth="1"/>
    <col min="659" max="659" width="23.25" style="769" bestFit="1" customWidth="1"/>
    <col min="660" max="661" width="14.375" style="769" bestFit="1" customWidth="1"/>
    <col min="662" max="662" width="23.125" style="769" bestFit="1" customWidth="1"/>
    <col min="663" max="663" width="18.875" style="769" bestFit="1" customWidth="1"/>
    <col min="664" max="664" width="14.375" style="769" bestFit="1" customWidth="1"/>
    <col min="665" max="665" width="16.5" style="769" bestFit="1" customWidth="1"/>
    <col min="666" max="666" width="25.25" style="769" bestFit="1" customWidth="1"/>
    <col min="667" max="668" width="18.625" style="769" bestFit="1" customWidth="1"/>
    <col min="669" max="669" width="23" style="769" bestFit="1" customWidth="1"/>
    <col min="670" max="671" width="26.75" style="769" bestFit="1" customWidth="1"/>
    <col min="672" max="672" width="25.25" style="769" bestFit="1" customWidth="1"/>
    <col min="673" max="673" width="29.625" style="769" bestFit="1" customWidth="1"/>
    <col min="674" max="674" width="25.25" style="769" bestFit="1" customWidth="1"/>
    <col min="675" max="675" width="29.625" style="769" bestFit="1" customWidth="1"/>
    <col min="676" max="679" width="20.875" style="769" bestFit="1" customWidth="1"/>
    <col min="680" max="680" width="13.875" style="769" bestFit="1" customWidth="1"/>
    <col min="681" max="681" width="16.5" style="769" bestFit="1" customWidth="1"/>
    <col min="682" max="682" width="7.75" style="769" bestFit="1" customWidth="1"/>
    <col min="683" max="683" width="20.75" style="769" bestFit="1" customWidth="1"/>
    <col min="684" max="686" width="16.375" style="769" bestFit="1" customWidth="1"/>
    <col min="687" max="690" width="31" style="769" bestFit="1" customWidth="1"/>
    <col min="691" max="692" width="18.625" style="769" bestFit="1" customWidth="1"/>
    <col min="693" max="693" width="16.375" style="769" bestFit="1" customWidth="1"/>
    <col min="694" max="695" width="18.625" style="769" bestFit="1" customWidth="1"/>
    <col min="696" max="696" width="16.375" style="769" bestFit="1" customWidth="1"/>
    <col min="697" max="698" width="18.625" style="769" bestFit="1" customWidth="1"/>
    <col min="699" max="699" width="20.75" style="769" bestFit="1" customWidth="1"/>
    <col min="700" max="701" width="23" style="769" bestFit="1" customWidth="1"/>
    <col min="702" max="702" width="25.25" style="769" bestFit="1" customWidth="1"/>
    <col min="703" max="703" width="23" style="769" bestFit="1" customWidth="1"/>
    <col min="704" max="704" width="20.75" style="769" bestFit="1" customWidth="1"/>
    <col min="705" max="706" width="23" style="769" bestFit="1" customWidth="1"/>
    <col min="707" max="707" width="25.25" style="769" bestFit="1" customWidth="1"/>
    <col min="708" max="708" width="23" style="769" bestFit="1" customWidth="1"/>
    <col min="709" max="709" width="18.625" style="769" bestFit="1" customWidth="1"/>
    <col min="710" max="712" width="20.75" style="769" bestFit="1" customWidth="1"/>
    <col min="713" max="713" width="19.75" style="769" bestFit="1" customWidth="1"/>
    <col min="714" max="715" width="22" style="769" bestFit="1" customWidth="1"/>
    <col min="716" max="716" width="14.125" style="769" bestFit="1" customWidth="1"/>
    <col min="717" max="718" width="20.75" style="769" bestFit="1" customWidth="1"/>
    <col min="719" max="720" width="18.625" style="769" bestFit="1" customWidth="1"/>
    <col min="721" max="723" width="20.75" style="769" bestFit="1" customWidth="1"/>
    <col min="724" max="725" width="23" style="769" bestFit="1" customWidth="1"/>
    <col min="726" max="726" width="20.75" style="769" bestFit="1" customWidth="1"/>
    <col min="727" max="728" width="23" style="769" bestFit="1" customWidth="1"/>
    <col min="729" max="729" width="25.25" style="769" bestFit="1" customWidth="1"/>
    <col min="730" max="731" width="23" style="769" bestFit="1" customWidth="1"/>
    <col min="732" max="734" width="25.25" style="769" bestFit="1" customWidth="1"/>
    <col min="735" max="736" width="27.5" style="769" bestFit="1" customWidth="1"/>
    <col min="737" max="737" width="25.25" style="769" bestFit="1" customWidth="1"/>
    <col min="738" max="739" width="27.5" style="769" bestFit="1" customWidth="1"/>
    <col min="740" max="740" width="29.625" style="769" bestFit="1" customWidth="1"/>
    <col min="741" max="741" width="27.5" style="769" bestFit="1" customWidth="1"/>
    <col min="742" max="742" width="24.5" style="769" bestFit="1" customWidth="1"/>
    <col min="743" max="743" width="29" style="769" bestFit="1" customWidth="1"/>
    <col min="744" max="745" width="20.75" style="769" bestFit="1" customWidth="1"/>
    <col min="746" max="746" width="27.5" style="769" bestFit="1" customWidth="1"/>
    <col min="747" max="748" width="23" style="769" bestFit="1" customWidth="1"/>
    <col min="749" max="749" width="29.625" style="769" bestFit="1" customWidth="1"/>
    <col min="750" max="750" width="9.125" style="769" bestFit="1" customWidth="1"/>
    <col min="751" max="753" width="18.125" style="769" bestFit="1" customWidth="1"/>
    <col min="754" max="754" width="20.375" style="769" bestFit="1" customWidth="1"/>
    <col min="755" max="755" width="25.25" style="769" bestFit="1" customWidth="1"/>
    <col min="756" max="756" width="27.5" style="769" bestFit="1" customWidth="1"/>
    <col min="757" max="758" width="9.125" style="769" bestFit="1" customWidth="1"/>
    <col min="759" max="759" width="11.25" style="769" bestFit="1" customWidth="1"/>
    <col min="760" max="760" width="15" style="769" bestFit="1" customWidth="1"/>
    <col min="761" max="761" width="16.375" style="769" bestFit="1" customWidth="1"/>
    <col min="762" max="764" width="23.25" style="769" bestFit="1" customWidth="1"/>
    <col min="765" max="766" width="20.75" style="769" bestFit="1" customWidth="1"/>
    <col min="767" max="767" width="6.625" style="769" bestFit="1" customWidth="1"/>
    <col min="768" max="768" width="9" style="769"/>
    <col min="769" max="769" width="16.375" style="769" bestFit="1" customWidth="1"/>
    <col min="770" max="770" width="14.125" style="769" bestFit="1" customWidth="1"/>
    <col min="771" max="773" width="9.75" style="769" bestFit="1" customWidth="1"/>
    <col min="774" max="774" width="14.125" style="769" bestFit="1" customWidth="1"/>
    <col min="775" max="775" width="15.25" style="769" customWidth="1"/>
    <col min="776" max="776" width="14.125" style="769" bestFit="1" customWidth="1"/>
    <col min="777" max="777" width="15.25" style="769" bestFit="1" customWidth="1"/>
    <col min="778" max="780" width="13.625" style="769" bestFit="1" customWidth="1"/>
    <col min="781" max="781" width="12" style="769" bestFit="1" customWidth="1"/>
    <col min="782" max="782" width="22.125" style="769" bestFit="1" customWidth="1"/>
    <col min="783" max="784" width="30.125" style="769" bestFit="1" customWidth="1"/>
    <col min="785" max="786" width="21" style="769" bestFit="1" customWidth="1"/>
    <col min="787" max="787" width="18.75" style="769" bestFit="1" customWidth="1"/>
    <col min="788" max="788" width="21" style="769" bestFit="1" customWidth="1"/>
    <col min="789" max="790" width="9.75" style="769" bestFit="1" customWidth="1"/>
    <col min="791" max="791" width="18.875" style="769" bestFit="1" customWidth="1"/>
    <col min="792" max="792" width="9.75" style="769" bestFit="1" customWidth="1"/>
    <col min="793" max="793" width="18.875" style="769" bestFit="1" customWidth="1"/>
    <col min="794" max="795" width="9.75" style="769" bestFit="1" customWidth="1"/>
    <col min="796" max="797" width="12.125" style="769" bestFit="1" customWidth="1"/>
    <col min="798" max="798" width="7.125" style="769" bestFit="1" customWidth="1"/>
    <col min="799" max="799" width="9.75" style="769" bestFit="1" customWidth="1"/>
    <col min="800" max="800" width="15.5" style="769" bestFit="1" customWidth="1"/>
    <col min="801" max="801" width="19.375" style="769" bestFit="1" customWidth="1"/>
    <col min="802" max="802" width="5.75" style="769" bestFit="1" customWidth="1"/>
    <col min="803" max="803" width="9.75" style="769" bestFit="1" customWidth="1"/>
    <col min="804" max="804" width="11.875" style="769" bestFit="1" customWidth="1"/>
    <col min="805" max="805" width="9.125" style="769" bestFit="1" customWidth="1"/>
    <col min="806" max="806" width="10.5" style="769" bestFit="1" customWidth="1"/>
    <col min="807" max="807" width="16.375" style="769" bestFit="1" customWidth="1"/>
    <col min="808" max="808" width="12.125" style="769" bestFit="1" customWidth="1"/>
    <col min="809" max="809" width="10.375" style="769" bestFit="1" customWidth="1"/>
    <col min="810" max="810" width="11.875" style="769" bestFit="1" customWidth="1"/>
    <col min="811" max="819" width="16.375" style="769" bestFit="1" customWidth="1"/>
    <col min="820" max="820" width="10.625" style="769" bestFit="1" customWidth="1"/>
    <col min="821" max="821" width="11.875" style="769" bestFit="1" customWidth="1"/>
    <col min="822" max="822" width="16.375" style="769" bestFit="1" customWidth="1"/>
    <col min="823" max="823" width="20.75" style="769" bestFit="1" customWidth="1"/>
    <col min="824" max="824" width="16.375" style="769" bestFit="1" customWidth="1"/>
    <col min="825" max="825" width="20.75" style="769" bestFit="1" customWidth="1"/>
    <col min="826" max="826" width="16.375" style="769" bestFit="1" customWidth="1"/>
    <col min="827" max="827" width="20.75" style="769" bestFit="1" customWidth="1"/>
    <col min="828" max="828" width="16.375" style="769" bestFit="1" customWidth="1"/>
    <col min="829" max="829" width="20.75" style="769" bestFit="1" customWidth="1"/>
    <col min="830" max="830" width="16.375" style="769" bestFit="1" customWidth="1"/>
    <col min="831" max="831" width="20.75" style="769" bestFit="1" customWidth="1"/>
    <col min="832" max="832" width="14.125" style="769" bestFit="1" customWidth="1"/>
    <col min="833" max="833" width="18.625" style="769" bestFit="1" customWidth="1"/>
    <col min="834" max="834" width="16.375" style="769" bestFit="1" customWidth="1"/>
    <col min="835" max="835" width="20.75" style="769" bestFit="1" customWidth="1"/>
    <col min="836" max="836" width="16.375" style="769" bestFit="1" customWidth="1"/>
    <col min="837" max="837" width="20.75" style="769" bestFit="1" customWidth="1"/>
    <col min="838" max="843" width="23" style="769" bestFit="1" customWidth="1"/>
    <col min="844" max="845" width="18.625" style="769" bestFit="1" customWidth="1"/>
    <col min="846" max="846" width="10.5" style="769" bestFit="1" customWidth="1"/>
    <col min="847" max="847" width="11.875" style="769" bestFit="1" customWidth="1"/>
    <col min="848" max="848" width="10.5" style="769" bestFit="1" customWidth="1"/>
    <col min="849" max="850" width="11.875" style="769" bestFit="1" customWidth="1"/>
    <col min="851" max="851" width="16.375" style="769" bestFit="1" customWidth="1"/>
    <col min="852" max="852" width="17.875" style="769" bestFit="1" customWidth="1"/>
    <col min="853" max="853" width="22.25" style="769" bestFit="1" customWidth="1"/>
    <col min="854" max="854" width="7.75" style="769" bestFit="1" customWidth="1"/>
    <col min="855" max="857" width="11.875" style="769" bestFit="1" customWidth="1"/>
    <col min="858" max="858" width="16.375" style="769" bestFit="1" customWidth="1"/>
    <col min="859" max="861" width="11.875" style="769" bestFit="1" customWidth="1"/>
    <col min="862" max="862" width="14.125" style="769" bestFit="1" customWidth="1"/>
    <col min="863" max="863" width="11.875" style="769" bestFit="1" customWidth="1"/>
    <col min="864" max="864" width="16.375" style="769" bestFit="1" customWidth="1"/>
    <col min="865" max="865" width="18.625" style="769" bestFit="1" customWidth="1"/>
    <col min="866" max="866" width="10.5" style="769" bestFit="1" customWidth="1"/>
    <col min="867" max="867" width="14.25" style="769" bestFit="1" customWidth="1"/>
    <col min="868" max="869" width="13.375" style="769" bestFit="1" customWidth="1"/>
    <col min="870" max="870" width="16.375" style="769" bestFit="1" customWidth="1"/>
    <col min="871" max="871" width="16.5" style="769" bestFit="1" customWidth="1"/>
    <col min="872" max="873" width="20.125" style="769" bestFit="1" customWidth="1"/>
    <col min="874" max="875" width="23" style="769" bestFit="1" customWidth="1"/>
    <col min="876" max="876" width="18.625" style="769" bestFit="1" customWidth="1"/>
    <col min="877" max="877" width="9.25" style="769" bestFit="1" customWidth="1"/>
    <col min="878" max="878" width="7.25" style="769" bestFit="1" customWidth="1"/>
    <col min="879" max="879" width="10.375" style="769" bestFit="1" customWidth="1"/>
    <col min="880" max="881" width="11.875" style="769" bestFit="1" customWidth="1"/>
    <col min="882" max="882" width="14.375" style="769" bestFit="1" customWidth="1"/>
    <col min="883" max="883" width="11.875" style="769" bestFit="1" customWidth="1"/>
    <col min="884" max="885" width="16.375" style="769" bestFit="1" customWidth="1"/>
    <col min="886" max="886" width="11.875" style="769" bestFit="1" customWidth="1"/>
    <col min="887" max="888" width="16.375" style="769" bestFit="1" customWidth="1"/>
    <col min="889" max="889" width="17.875" style="769" bestFit="1" customWidth="1"/>
    <col min="890" max="890" width="16.375" style="769" bestFit="1" customWidth="1"/>
    <col min="891" max="891" width="17.875" style="769" bestFit="1" customWidth="1"/>
    <col min="892" max="892" width="5.75" style="769" bestFit="1" customWidth="1"/>
    <col min="893" max="894" width="9.75" style="769" bestFit="1" customWidth="1"/>
    <col min="895" max="895" width="7.75" style="769" bestFit="1" customWidth="1"/>
    <col min="896" max="896" width="9.75" style="769" bestFit="1" customWidth="1"/>
    <col min="897" max="897" width="59.375" style="769" bestFit="1" customWidth="1"/>
    <col min="898" max="898" width="45.5" style="769" bestFit="1" customWidth="1"/>
    <col min="899" max="899" width="27.625" style="769" bestFit="1" customWidth="1"/>
    <col min="900" max="900" width="11.875" style="769" bestFit="1" customWidth="1"/>
    <col min="901" max="904" width="14.125" style="769" bestFit="1" customWidth="1"/>
    <col min="905" max="905" width="15.625" style="769" bestFit="1" customWidth="1"/>
    <col min="906" max="906" width="14.125" style="769" bestFit="1" customWidth="1"/>
    <col min="907" max="908" width="19.625" style="769" bestFit="1" customWidth="1"/>
    <col min="909" max="909" width="21.875" style="769" bestFit="1" customWidth="1"/>
    <col min="910" max="910" width="19.375" style="769" bestFit="1" customWidth="1"/>
    <col min="911" max="911" width="16.375" style="769" bestFit="1" customWidth="1"/>
    <col min="912" max="912" width="23" style="769" bestFit="1" customWidth="1"/>
    <col min="913" max="914" width="14.125" style="769" bestFit="1" customWidth="1"/>
    <col min="915" max="915" width="23.25" style="769" bestFit="1" customWidth="1"/>
    <col min="916" max="917" width="14.375" style="769" bestFit="1" customWidth="1"/>
    <col min="918" max="918" width="23.125" style="769" bestFit="1" customWidth="1"/>
    <col min="919" max="919" width="18.875" style="769" bestFit="1" customWidth="1"/>
    <col min="920" max="920" width="14.375" style="769" bestFit="1" customWidth="1"/>
    <col min="921" max="921" width="16.5" style="769" bestFit="1" customWidth="1"/>
    <col min="922" max="922" width="25.25" style="769" bestFit="1" customWidth="1"/>
    <col min="923" max="924" width="18.625" style="769" bestFit="1" customWidth="1"/>
    <col min="925" max="925" width="23" style="769" bestFit="1" customWidth="1"/>
    <col min="926" max="927" width="26.75" style="769" bestFit="1" customWidth="1"/>
    <col min="928" max="928" width="25.25" style="769" bestFit="1" customWidth="1"/>
    <col min="929" max="929" width="29.625" style="769" bestFit="1" customWidth="1"/>
    <col min="930" max="930" width="25.25" style="769" bestFit="1" customWidth="1"/>
    <col min="931" max="931" width="29.625" style="769" bestFit="1" customWidth="1"/>
    <col min="932" max="935" width="20.875" style="769" bestFit="1" customWidth="1"/>
    <col min="936" max="936" width="13.875" style="769" bestFit="1" customWidth="1"/>
    <col min="937" max="937" width="16.5" style="769" bestFit="1" customWidth="1"/>
    <col min="938" max="938" width="7.75" style="769" bestFit="1" customWidth="1"/>
    <col min="939" max="939" width="20.75" style="769" bestFit="1" customWidth="1"/>
    <col min="940" max="942" width="16.375" style="769" bestFit="1" customWidth="1"/>
    <col min="943" max="946" width="31" style="769" bestFit="1" customWidth="1"/>
    <col min="947" max="948" width="18.625" style="769" bestFit="1" customWidth="1"/>
    <col min="949" max="949" width="16.375" style="769" bestFit="1" customWidth="1"/>
    <col min="950" max="951" width="18.625" style="769" bestFit="1" customWidth="1"/>
    <col min="952" max="952" width="16.375" style="769" bestFit="1" customWidth="1"/>
    <col min="953" max="954" width="18.625" style="769" bestFit="1" customWidth="1"/>
    <col min="955" max="955" width="20.75" style="769" bestFit="1" customWidth="1"/>
    <col min="956" max="957" width="23" style="769" bestFit="1" customWidth="1"/>
    <col min="958" max="958" width="25.25" style="769" bestFit="1" customWidth="1"/>
    <col min="959" max="959" width="23" style="769" bestFit="1" customWidth="1"/>
    <col min="960" max="960" width="20.75" style="769" bestFit="1" customWidth="1"/>
    <col min="961" max="962" width="23" style="769" bestFit="1" customWidth="1"/>
    <col min="963" max="963" width="25.25" style="769" bestFit="1" customWidth="1"/>
    <col min="964" max="964" width="23" style="769" bestFit="1" customWidth="1"/>
    <col min="965" max="965" width="18.625" style="769" bestFit="1" customWidth="1"/>
    <col min="966" max="968" width="20.75" style="769" bestFit="1" customWidth="1"/>
    <col min="969" max="969" width="19.75" style="769" bestFit="1" customWidth="1"/>
    <col min="970" max="971" width="22" style="769" bestFit="1" customWidth="1"/>
    <col min="972" max="972" width="14.125" style="769" bestFit="1" customWidth="1"/>
    <col min="973" max="974" width="20.75" style="769" bestFit="1" customWidth="1"/>
    <col min="975" max="976" width="18.625" style="769" bestFit="1" customWidth="1"/>
    <col min="977" max="979" width="20.75" style="769" bestFit="1" customWidth="1"/>
    <col min="980" max="981" width="23" style="769" bestFit="1" customWidth="1"/>
    <col min="982" max="982" width="20.75" style="769" bestFit="1" customWidth="1"/>
    <col min="983" max="984" width="23" style="769" bestFit="1" customWidth="1"/>
    <col min="985" max="985" width="25.25" style="769" bestFit="1" customWidth="1"/>
    <col min="986" max="987" width="23" style="769" bestFit="1" customWidth="1"/>
    <col min="988" max="990" width="25.25" style="769" bestFit="1" customWidth="1"/>
    <col min="991" max="992" width="27.5" style="769" bestFit="1" customWidth="1"/>
    <col min="993" max="993" width="25.25" style="769" bestFit="1" customWidth="1"/>
    <col min="994" max="995" width="27.5" style="769" bestFit="1" customWidth="1"/>
    <col min="996" max="996" width="29.625" style="769" bestFit="1" customWidth="1"/>
    <col min="997" max="997" width="27.5" style="769" bestFit="1" customWidth="1"/>
    <col min="998" max="998" width="24.5" style="769" bestFit="1" customWidth="1"/>
    <col min="999" max="999" width="29" style="769" bestFit="1" customWidth="1"/>
    <col min="1000" max="1001" width="20.75" style="769" bestFit="1" customWidth="1"/>
    <col min="1002" max="1002" width="27.5" style="769" bestFit="1" customWidth="1"/>
    <col min="1003" max="1004" width="23" style="769" bestFit="1" customWidth="1"/>
    <col min="1005" max="1005" width="29.625" style="769" bestFit="1" customWidth="1"/>
    <col min="1006" max="1006" width="9.125" style="769" bestFit="1" customWidth="1"/>
    <col min="1007" max="1009" width="18.125" style="769" bestFit="1" customWidth="1"/>
    <col min="1010" max="1010" width="20.375" style="769" bestFit="1" customWidth="1"/>
    <col min="1011" max="1011" width="25.25" style="769" bestFit="1" customWidth="1"/>
    <col min="1012" max="1012" width="27.5" style="769" bestFit="1" customWidth="1"/>
    <col min="1013" max="1014" width="9.125" style="769" bestFit="1" customWidth="1"/>
    <col min="1015" max="1015" width="11.25" style="769" bestFit="1" customWidth="1"/>
    <col min="1016" max="1016" width="15" style="769" bestFit="1" customWidth="1"/>
    <col min="1017" max="1017" width="16.375" style="769" bestFit="1" customWidth="1"/>
    <col min="1018" max="1020" width="23.25" style="769" bestFit="1" customWidth="1"/>
    <col min="1021" max="1022" width="20.75" style="769" bestFit="1" customWidth="1"/>
    <col min="1023" max="1023" width="6.625" style="769" bestFit="1" customWidth="1"/>
    <col min="1024" max="1024" width="9" style="769"/>
    <col min="1025" max="1025" width="16.375" style="769" bestFit="1" customWidth="1"/>
    <col min="1026" max="1026" width="14.125" style="769" bestFit="1" customWidth="1"/>
    <col min="1027" max="1029" width="9.75" style="769" bestFit="1" customWidth="1"/>
    <col min="1030" max="1030" width="14.125" style="769" bestFit="1" customWidth="1"/>
    <col min="1031" max="1031" width="15.25" style="769" customWidth="1"/>
    <col min="1032" max="1032" width="14.125" style="769" bestFit="1" customWidth="1"/>
    <col min="1033" max="1033" width="15.25" style="769" bestFit="1" customWidth="1"/>
    <col min="1034" max="1036" width="13.625" style="769" bestFit="1" customWidth="1"/>
    <col min="1037" max="1037" width="12" style="769" bestFit="1" customWidth="1"/>
    <col min="1038" max="1038" width="22.125" style="769" bestFit="1" customWidth="1"/>
    <col min="1039" max="1040" width="30.125" style="769" bestFit="1" customWidth="1"/>
    <col min="1041" max="1042" width="21" style="769" bestFit="1" customWidth="1"/>
    <col min="1043" max="1043" width="18.75" style="769" bestFit="1" customWidth="1"/>
    <col min="1044" max="1044" width="21" style="769" bestFit="1" customWidth="1"/>
    <col min="1045" max="1046" width="9.75" style="769" bestFit="1" customWidth="1"/>
    <col min="1047" max="1047" width="18.875" style="769" bestFit="1" customWidth="1"/>
    <col min="1048" max="1048" width="9.75" style="769" bestFit="1" customWidth="1"/>
    <col min="1049" max="1049" width="18.875" style="769" bestFit="1" customWidth="1"/>
    <col min="1050" max="1051" width="9.75" style="769" bestFit="1" customWidth="1"/>
    <col min="1052" max="1053" width="12.125" style="769" bestFit="1" customWidth="1"/>
    <col min="1054" max="1054" width="7.125" style="769" bestFit="1" customWidth="1"/>
    <col min="1055" max="1055" width="9.75" style="769" bestFit="1" customWidth="1"/>
    <col min="1056" max="1056" width="15.5" style="769" bestFit="1" customWidth="1"/>
    <col min="1057" max="1057" width="19.375" style="769" bestFit="1" customWidth="1"/>
    <col min="1058" max="1058" width="5.75" style="769" bestFit="1" customWidth="1"/>
    <col min="1059" max="1059" width="9.75" style="769" bestFit="1" customWidth="1"/>
    <col min="1060" max="1060" width="11.875" style="769" bestFit="1" customWidth="1"/>
    <col min="1061" max="1061" width="9.125" style="769" bestFit="1" customWidth="1"/>
    <col min="1062" max="1062" width="10.5" style="769" bestFit="1" customWidth="1"/>
    <col min="1063" max="1063" width="16.375" style="769" bestFit="1" customWidth="1"/>
    <col min="1064" max="1064" width="12.125" style="769" bestFit="1" customWidth="1"/>
    <col min="1065" max="1065" width="10.375" style="769" bestFit="1" customWidth="1"/>
    <col min="1066" max="1066" width="11.875" style="769" bestFit="1" customWidth="1"/>
    <col min="1067" max="1075" width="16.375" style="769" bestFit="1" customWidth="1"/>
    <col min="1076" max="1076" width="10.625" style="769" bestFit="1" customWidth="1"/>
    <col min="1077" max="1077" width="11.875" style="769" bestFit="1" customWidth="1"/>
    <col min="1078" max="1078" width="16.375" style="769" bestFit="1" customWidth="1"/>
    <col min="1079" max="1079" width="20.75" style="769" bestFit="1" customWidth="1"/>
    <col min="1080" max="1080" width="16.375" style="769" bestFit="1" customWidth="1"/>
    <col min="1081" max="1081" width="20.75" style="769" bestFit="1" customWidth="1"/>
    <col min="1082" max="1082" width="16.375" style="769" bestFit="1" customWidth="1"/>
    <col min="1083" max="1083" width="20.75" style="769" bestFit="1" customWidth="1"/>
    <col min="1084" max="1084" width="16.375" style="769" bestFit="1" customWidth="1"/>
    <col min="1085" max="1085" width="20.75" style="769" bestFit="1" customWidth="1"/>
    <col min="1086" max="1086" width="16.375" style="769" bestFit="1" customWidth="1"/>
    <col min="1087" max="1087" width="20.75" style="769" bestFit="1" customWidth="1"/>
    <col min="1088" max="1088" width="14.125" style="769" bestFit="1" customWidth="1"/>
    <col min="1089" max="1089" width="18.625" style="769" bestFit="1" customWidth="1"/>
    <col min="1090" max="1090" width="16.375" style="769" bestFit="1" customWidth="1"/>
    <col min="1091" max="1091" width="20.75" style="769" bestFit="1" customWidth="1"/>
    <col min="1092" max="1092" width="16.375" style="769" bestFit="1" customWidth="1"/>
    <col min="1093" max="1093" width="20.75" style="769" bestFit="1" customWidth="1"/>
    <col min="1094" max="1099" width="23" style="769" bestFit="1" customWidth="1"/>
    <col min="1100" max="1101" width="18.625" style="769" bestFit="1" customWidth="1"/>
    <col min="1102" max="1102" width="10.5" style="769" bestFit="1" customWidth="1"/>
    <col min="1103" max="1103" width="11.875" style="769" bestFit="1" customWidth="1"/>
    <col min="1104" max="1104" width="10.5" style="769" bestFit="1" customWidth="1"/>
    <col min="1105" max="1106" width="11.875" style="769" bestFit="1" customWidth="1"/>
    <col min="1107" max="1107" width="16.375" style="769" bestFit="1" customWidth="1"/>
    <col min="1108" max="1108" width="17.875" style="769" bestFit="1" customWidth="1"/>
    <col min="1109" max="1109" width="22.25" style="769" bestFit="1" customWidth="1"/>
    <col min="1110" max="1110" width="7.75" style="769" bestFit="1" customWidth="1"/>
    <col min="1111" max="1113" width="11.875" style="769" bestFit="1" customWidth="1"/>
    <col min="1114" max="1114" width="16.375" style="769" bestFit="1" customWidth="1"/>
    <col min="1115" max="1117" width="11.875" style="769" bestFit="1" customWidth="1"/>
    <col min="1118" max="1118" width="14.125" style="769" bestFit="1" customWidth="1"/>
    <col min="1119" max="1119" width="11.875" style="769" bestFit="1" customWidth="1"/>
    <col min="1120" max="1120" width="16.375" style="769" bestFit="1" customWidth="1"/>
    <col min="1121" max="1121" width="18.625" style="769" bestFit="1" customWidth="1"/>
    <col min="1122" max="1122" width="10.5" style="769" bestFit="1" customWidth="1"/>
    <col min="1123" max="1123" width="14.25" style="769" bestFit="1" customWidth="1"/>
    <col min="1124" max="1125" width="13.375" style="769" bestFit="1" customWidth="1"/>
    <col min="1126" max="1126" width="16.375" style="769" bestFit="1" customWidth="1"/>
    <col min="1127" max="1127" width="16.5" style="769" bestFit="1" customWidth="1"/>
    <col min="1128" max="1129" width="20.125" style="769" bestFit="1" customWidth="1"/>
    <col min="1130" max="1131" width="23" style="769" bestFit="1" customWidth="1"/>
    <col min="1132" max="1132" width="18.625" style="769" bestFit="1" customWidth="1"/>
    <col min="1133" max="1133" width="9.25" style="769" bestFit="1" customWidth="1"/>
    <col min="1134" max="1134" width="7.25" style="769" bestFit="1" customWidth="1"/>
    <col min="1135" max="1135" width="10.375" style="769" bestFit="1" customWidth="1"/>
    <col min="1136" max="1137" width="11.875" style="769" bestFit="1" customWidth="1"/>
    <col min="1138" max="1138" width="14.375" style="769" bestFit="1" customWidth="1"/>
    <col min="1139" max="1139" width="11.875" style="769" bestFit="1" customWidth="1"/>
    <col min="1140" max="1141" width="16.375" style="769" bestFit="1" customWidth="1"/>
    <col min="1142" max="1142" width="11.875" style="769" bestFit="1" customWidth="1"/>
    <col min="1143" max="1144" width="16.375" style="769" bestFit="1" customWidth="1"/>
    <col min="1145" max="1145" width="17.875" style="769" bestFit="1" customWidth="1"/>
    <col min="1146" max="1146" width="16.375" style="769" bestFit="1" customWidth="1"/>
    <col min="1147" max="1147" width="17.875" style="769" bestFit="1" customWidth="1"/>
    <col min="1148" max="1148" width="5.75" style="769" bestFit="1" customWidth="1"/>
    <col min="1149" max="1150" width="9.75" style="769" bestFit="1" customWidth="1"/>
    <col min="1151" max="1151" width="7.75" style="769" bestFit="1" customWidth="1"/>
    <col min="1152" max="1152" width="9.75" style="769" bestFit="1" customWidth="1"/>
    <col min="1153" max="1153" width="59.375" style="769" bestFit="1" customWidth="1"/>
    <col min="1154" max="1154" width="45.5" style="769" bestFit="1" customWidth="1"/>
    <col min="1155" max="1155" width="27.625" style="769" bestFit="1" customWidth="1"/>
    <col min="1156" max="1156" width="11.875" style="769" bestFit="1" customWidth="1"/>
    <col min="1157" max="1160" width="14.125" style="769" bestFit="1" customWidth="1"/>
    <col min="1161" max="1161" width="15.625" style="769" bestFit="1" customWidth="1"/>
    <col min="1162" max="1162" width="14.125" style="769" bestFit="1" customWidth="1"/>
    <col min="1163" max="1164" width="19.625" style="769" bestFit="1" customWidth="1"/>
    <col min="1165" max="1165" width="21.875" style="769" bestFit="1" customWidth="1"/>
    <col min="1166" max="1166" width="19.375" style="769" bestFit="1" customWidth="1"/>
    <col min="1167" max="1167" width="16.375" style="769" bestFit="1" customWidth="1"/>
    <col min="1168" max="1168" width="23" style="769" bestFit="1" customWidth="1"/>
    <col min="1169" max="1170" width="14.125" style="769" bestFit="1" customWidth="1"/>
    <col min="1171" max="1171" width="23.25" style="769" bestFit="1" customWidth="1"/>
    <col min="1172" max="1173" width="14.375" style="769" bestFit="1" customWidth="1"/>
    <col min="1174" max="1174" width="23.125" style="769" bestFit="1" customWidth="1"/>
    <col min="1175" max="1175" width="18.875" style="769" bestFit="1" customWidth="1"/>
    <col min="1176" max="1176" width="14.375" style="769" bestFit="1" customWidth="1"/>
    <col min="1177" max="1177" width="16.5" style="769" bestFit="1" customWidth="1"/>
    <col min="1178" max="1178" width="25.25" style="769" bestFit="1" customWidth="1"/>
    <col min="1179" max="1180" width="18.625" style="769" bestFit="1" customWidth="1"/>
    <col min="1181" max="1181" width="23" style="769" bestFit="1" customWidth="1"/>
    <col min="1182" max="1183" width="26.75" style="769" bestFit="1" customWidth="1"/>
    <col min="1184" max="1184" width="25.25" style="769" bestFit="1" customWidth="1"/>
    <col min="1185" max="1185" width="29.625" style="769" bestFit="1" customWidth="1"/>
    <col min="1186" max="1186" width="25.25" style="769" bestFit="1" customWidth="1"/>
    <col min="1187" max="1187" width="29.625" style="769" bestFit="1" customWidth="1"/>
    <col min="1188" max="1191" width="20.875" style="769" bestFit="1" customWidth="1"/>
    <col min="1192" max="1192" width="13.875" style="769" bestFit="1" customWidth="1"/>
    <col min="1193" max="1193" width="16.5" style="769" bestFit="1" customWidth="1"/>
    <col min="1194" max="1194" width="7.75" style="769" bestFit="1" customWidth="1"/>
    <col min="1195" max="1195" width="20.75" style="769" bestFit="1" customWidth="1"/>
    <col min="1196" max="1198" width="16.375" style="769" bestFit="1" customWidth="1"/>
    <col min="1199" max="1202" width="31" style="769" bestFit="1" customWidth="1"/>
    <col min="1203" max="1204" width="18.625" style="769" bestFit="1" customWidth="1"/>
    <col min="1205" max="1205" width="16.375" style="769" bestFit="1" customWidth="1"/>
    <col min="1206" max="1207" width="18.625" style="769" bestFit="1" customWidth="1"/>
    <col min="1208" max="1208" width="16.375" style="769" bestFit="1" customWidth="1"/>
    <col min="1209" max="1210" width="18.625" style="769" bestFit="1" customWidth="1"/>
    <col min="1211" max="1211" width="20.75" style="769" bestFit="1" customWidth="1"/>
    <col min="1212" max="1213" width="23" style="769" bestFit="1" customWidth="1"/>
    <col min="1214" max="1214" width="25.25" style="769" bestFit="1" customWidth="1"/>
    <col min="1215" max="1215" width="23" style="769" bestFit="1" customWidth="1"/>
    <col min="1216" max="1216" width="20.75" style="769" bestFit="1" customWidth="1"/>
    <col min="1217" max="1218" width="23" style="769" bestFit="1" customWidth="1"/>
    <col min="1219" max="1219" width="25.25" style="769" bestFit="1" customWidth="1"/>
    <col min="1220" max="1220" width="23" style="769" bestFit="1" customWidth="1"/>
    <col min="1221" max="1221" width="18.625" style="769" bestFit="1" customWidth="1"/>
    <col min="1222" max="1224" width="20.75" style="769" bestFit="1" customWidth="1"/>
    <col min="1225" max="1225" width="19.75" style="769" bestFit="1" customWidth="1"/>
    <col min="1226" max="1227" width="22" style="769" bestFit="1" customWidth="1"/>
    <col min="1228" max="1228" width="14.125" style="769" bestFit="1" customWidth="1"/>
    <col min="1229" max="1230" width="20.75" style="769" bestFit="1" customWidth="1"/>
    <col min="1231" max="1232" width="18.625" style="769" bestFit="1" customWidth="1"/>
    <col min="1233" max="1235" width="20.75" style="769" bestFit="1" customWidth="1"/>
    <col min="1236" max="1237" width="23" style="769" bestFit="1" customWidth="1"/>
    <col min="1238" max="1238" width="20.75" style="769" bestFit="1" customWidth="1"/>
    <col min="1239" max="1240" width="23" style="769" bestFit="1" customWidth="1"/>
    <col min="1241" max="1241" width="25.25" style="769" bestFit="1" customWidth="1"/>
    <col min="1242" max="1243" width="23" style="769" bestFit="1" customWidth="1"/>
    <col min="1244" max="1246" width="25.25" style="769" bestFit="1" customWidth="1"/>
    <col min="1247" max="1248" width="27.5" style="769" bestFit="1" customWidth="1"/>
    <col min="1249" max="1249" width="25.25" style="769" bestFit="1" customWidth="1"/>
    <col min="1250" max="1251" width="27.5" style="769" bestFit="1" customWidth="1"/>
    <col min="1252" max="1252" width="29.625" style="769" bestFit="1" customWidth="1"/>
    <col min="1253" max="1253" width="27.5" style="769" bestFit="1" customWidth="1"/>
    <col min="1254" max="1254" width="24.5" style="769" bestFit="1" customWidth="1"/>
    <col min="1255" max="1255" width="29" style="769" bestFit="1" customWidth="1"/>
    <col min="1256" max="1257" width="20.75" style="769" bestFit="1" customWidth="1"/>
    <col min="1258" max="1258" width="27.5" style="769" bestFit="1" customWidth="1"/>
    <col min="1259" max="1260" width="23" style="769" bestFit="1" customWidth="1"/>
    <col min="1261" max="1261" width="29.625" style="769" bestFit="1" customWidth="1"/>
    <col min="1262" max="1262" width="9.125" style="769" bestFit="1" customWidth="1"/>
    <col min="1263" max="1265" width="18.125" style="769" bestFit="1" customWidth="1"/>
    <col min="1266" max="1266" width="20.375" style="769" bestFit="1" customWidth="1"/>
    <col min="1267" max="1267" width="25.25" style="769" bestFit="1" customWidth="1"/>
    <col min="1268" max="1268" width="27.5" style="769" bestFit="1" customWidth="1"/>
    <col min="1269" max="1270" width="9.125" style="769" bestFit="1" customWidth="1"/>
    <col min="1271" max="1271" width="11.25" style="769" bestFit="1" customWidth="1"/>
    <col min="1272" max="1272" width="15" style="769" bestFit="1" customWidth="1"/>
    <col min="1273" max="1273" width="16.375" style="769" bestFit="1" customWidth="1"/>
    <col min="1274" max="1276" width="23.25" style="769" bestFit="1" customWidth="1"/>
    <col min="1277" max="1278" width="20.75" style="769" bestFit="1" customWidth="1"/>
    <col min="1279" max="1279" width="6.625" style="769" bestFit="1" customWidth="1"/>
    <col min="1280" max="1280" width="9" style="769"/>
    <col min="1281" max="1281" width="16.375" style="769" bestFit="1" customWidth="1"/>
    <col min="1282" max="1282" width="14.125" style="769" bestFit="1" customWidth="1"/>
    <col min="1283" max="1285" width="9.75" style="769" bestFit="1" customWidth="1"/>
    <col min="1286" max="1286" width="14.125" style="769" bestFit="1" customWidth="1"/>
    <col min="1287" max="1287" width="15.25" style="769" customWidth="1"/>
    <col min="1288" max="1288" width="14.125" style="769" bestFit="1" customWidth="1"/>
    <col min="1289" max="1289" width="15.25" style="769" bestFit="1" customWidth="1"/>
    <col min="1290" max="1292" width="13.625" style="769" bestFit="1" customWidth="1"/>
    <col min="1293" max="1293" width="12" style="769" bestFit="1" customWidth="1"/>
    <col min="1294" max="1294" width="22.125" style="769" bestFit="1" customWidth="1"/>
    <col min="1295" max="1296" width="30.125" style="769" bestFit="1" customWidth="1"/>
    <col min="1297" max="1298" width="21" style="769" bestFit="1" customWidth="1"/>
    <col min="1299" max="1299" width="18.75" style="769" bestFit="1" customWidth="1"/>
    <col min="1300" max="1300" width="21" style="769" bestFit="1" customWidth="1"/>
    <col min="1301" max="1302" width="9.75" style="769" bestFit="1" customWidth="1"/>
    <col min="1303" max="1303" width="18.875" style="769" bestFit="1" customWidth="1"/>
    <col min="1304" max="1304" width="9.75" style="769" bestFit="1" customWidth="1"/>
    <col min="1305" max="1305" width="18.875" style="769" bestFit="1" customWidth="1"/>
    <col min="1306" max="1307" width="9.75" style="769" bestFit="1" customWidth="1"/>
    <col min="1308" max="1309" width="12.125" style="769" bestFit="1" customWidth="1"/>
    <col min="1310" max="1310" width="7.125" style="769" bestFit="1" customWidth="1"/>
    <col min="1311" max="1311" width="9.75" style="769" bestFit="1" customWidth="1"/>
    <col min="1312" max="1312" width="15.5" style="769" bestFit="1" customWidth="1"/>
    <col min="1313" max="1313" width="19.375" style="769" bestFit="1" customWidth="1"/>
    <col min="1314" max="1314" width="5.75" style="769" bestFit="1" customWidth="1"/>
    <col min="1315" max="1315" width="9.75" style="769" bestFit="1" customWidth="1"/>
    <col min="1316" max="1316" width="11.875" style="769" bestFit="1" customWidth="1"/>
    <col min="1317" max="1317" width="9.125" style="769" bestFit="1" customWidth="1"/>
    <col min="1318" max="1318" width="10.5" style="769" bestFit="1" customWidth="1"/>
    <col min="1319" max="1319" width="16.375" style="769" bestFit="1" customWidth="1"/>
    <col min="1320" max="1320" width="12.125" style="769" bestFit="1" customWidth="1"/>
    <col min="1321" max="1321" width="10.375" style="769" bestFit="1" customWidth="1"/>
    <col min="1322" max="1322" width="11.875" style="769" bestFit="1" customWidth="1"/>
    <col min="1323" max="1331" width="16.375" style="769" bestFit="1" customWidth="1"/>
    <col min="1332" max="1332" width="10.625" style="769" bestFit="1" customWidth="1"/>
    <col min="1333" max="1333" width="11.875" style="769" bestFit="1" customWidth="1"/>
    <col min="1334" max="1334" width="16.375" style="769" bestFit="1" customWidth="1"/>
    <col min="1335" max="1335" width="20.75" style="769" bestFit="1" customWidth="1"/>
    <col min="1336" max="1336" width="16.375" style="769" bestFit="1" customWidth="1"/>
    <col min="1337" max="1337" width="20.75" style="769" bestFit="1" customWidth="1"/>
    <col min="1338" max="1338" width="16.375" style="769" bestFit="1" customWidth="1"/>
    <col min="1339" max="1339" width="20.75" style="769" bestFit="1" customWidth="1"/>
    <col min="1340" max="1340" width="16.375" style="769" bestFit="1" customWidth="1"/>
    <col min="1341" max="1341" width="20.75" style="769" bestFit="1" customWidth="1"/>
    <col min="1342" max="1342" width="16.375" style="769" bestFit="1" customWidth="1"/>
    <col min="1343" max="1343" width="20.75" style="769" bestFit="1" customWidth="1"/>
    <col min="1344" max="1344" width="14.125" style="769" bestFit="1" customWidth="1"/>
    <col min="1345" max="1345" width="18.625" style="769" bestFit="1" customWidth="1"/>
    <col min="1346" max="1346" width="16.375" style="769" bestFit="1" customWidth="1"/>
    <col min="1347" max="1347" width="20.75" style="769" bestFit="1" customWidth="1"/>
    <col min="1348" max="1348" width="16.375" style="769" bestFit="1" customWidth="1"/>
    <col min="1349" max="1349" width="20.75" style="769" bestFit="1" customWidth="1"/>
    <col min="1350" max="1355" width="23" style="769" bestFit="1" customWidth="1"/>
    <col min="1356" max="1357" width="18.625" style="769" bestFit="1" customWidth="1"/>
    <col min="1358" max="1358" width="10.5" style="769" bestFit="1" customWidth="1"/>
    <col min="1359" max="1359" width="11.875" style="769" bestFit="1" customWidth="1"/>
    <col min="1360" max="1360" width="10.5" style="769" bestFit="1" customWidth="1"/>
    <col min="1361" max="1362" width="11.875" style="769" bestFit="1" customWidth="1"/>
    <col min="1363" max="1363" width="16.375" style="769" bestFit="1" customWidth="1"/>
    <col min="1364" max="1364" width="17.875" style="769" bestFit="1" customWidth="1"/>
    <col min="1365" max="1365" width="22.25" style="769" bestFit="1" customWidth="1"/>
    <col min="1366" max="1366" width="7.75" style="769" bestFit="1" customWidth="1"/>
    <col min="1367" max="1369" width="11.875" style="769" bestFit="1" customWidth="1"/>
    <col min="1370" max="1370" width="16.375" style="769" bestFit="1" customWidth="1"/>
    <col min="1371" max="1373" width="11.875" style="769" bestFit="1" customWidth="1"/>
    <col min="1374" max="1374" width="14.125" style="769" bestFit="1" customWidth="1"/>
    <col min="1375" max="1375" width="11.875" style="769" bestFit="1" customWidth="1"/>
    <col min="1376" max="1376" width="16.375" style="769" bestFit="1" customWidth="1"/>
    <col min="1377" max="1377" width="18.625" style="769" bestFit="1" customWidth="1"/>
    <col min="1378" max="1378" width="10.5" style="769" bestFit="1" customWidth="1"/>
    <col min="1379" max="1379" width="14.25" style="769" bestFit="1" customWidth="1"/>
    <col min="1380" max="1381" width="13.375" style="769" bestFit="1" customWidth="1"/>
    <col min="1382" max="1382" width="16.375" style="769" bestFit="1" customWidth="1"/>
    <col min="1383" max="1383" width="16.5" style="769" bestFit="1" customWidth="1"/>
    <col min="1384" max="1385" width="20.125" style="769" bestFit="1" customWidth="1"/>
    <col min="1386" max="1387" width="23" style="769" bestFit="1" customWidth="1"/>
    <col min="1388" max="1388" width="18.625" style="769" bestFit="1" customWidth="1"/>
    <col min="1389" max="1389" width="9.25" style="769" bestFit="1" customWidth="1"/>
    <col min="1390" max="1390" width="7.25" style="769" bestFit="1" customWidth="1"/>
    <col min="1391" max="1391" width="10.375" style="769" bestFit="1" customWidth="1"/>
    <col min="1392" max="1393" width="11.875" style="769" bestFit="1" customWidth="1"/>
    <col min="1394" max="1394" width="14.375" style="769" bestFit="1" customWidth="1"/>
    <col min="1395" max="1395" width="11.875" style="769" bestFit="1" customWidth="1"/>
    <col min="1396" max="1397" width="16.375" style="769" bestFit="1" customWidth="1"/>
    <col min="1398" max="1398" width="11.875" style="769" bestFit="1" customWidth="1"/>
    <col min="1399" max="1400" width="16.375" style="769" bestFit="1" customWidth="1"/>
    <col min="1401" max="1401" width="17.875" style="769" bestFit="1" customWidth="1"/>
    <col min="1402" max="1402" width="16.375" style="769" bestFit="1" customWidth="1"/>
    <col min="1403" max="1403" width="17.875" style="769" bestFit="1" customWidth="1"/>
    <col min="1404" max="1404" width="5.75" style="769" bestFit="1" customWidth="1"/>
    <col min="1405" max="1406" width="9.75" style="769" bestFit="1" customWidth="1"/>
    <col min="1407" max="1407" width="7.75" style="769" bestFit="1" customWidth="1"/>
    <col min="1408" max="1408" width="9.75" style="769" bestFit="1" customWidth="1"/>
    <col min="1409" max="1409" width="59.375" style="769" bestFit="1" customWidth="1"/>
    <col min="1410" max="1410" width="45.5" style="769" bestFit="1" customWidth="1"/>
    <col min="1411" max="1411" width="27.625" style="769" bestFit="1" customWidth="1"/>
    <col min="1412" max="1412" width="11.875" style="769" bestFit="1" customWidth="1"/>
    <col min="1413" max="1416" width="14.125" style="769" bestFit="1" customWidth="1"/>
    <col min="1417" max="1417" width="15.625" style="769" bestFit="1" customWidth="1"/>
    <col min="1418" max="1418" width="14.125" style="769" bestFit="1" customWidth="1"/>
    <col min="1419" max="1420" width="19.625" style="769" bestFit="1" customWidth="1"/>
    <col min="1421" max="1421" width="21.875" style="769" bestFit="1" customWidth="1"/>
    <col min="1422" max="1422" width="19.375" style="769" bestFit="1" customWidth="1"/>
    <col min="1423" max="1423" width="16.375" style="769" bestFit="1" customWidth="1"/>
    <col min="1424" max="1424" width="23" style="769" bestFit="1" customWidth="1"/>
    <col min="1425" max="1426" width="14.125" style="769" bestFit="1" customWidth="1"/>
    <col min="1427" max="1427" width="23.25" style="769" bestFit="1" customWidth="1"/>
    <col min="1428" max="1429" width="14.375" style="769" bestFit="1" customWidth="1"/>
    <col min="1430" max="1430" width="23.125" style="769" bestFit="1" customWidth="1"/>
    <col min="1431" max="1431" width="18.875" style="769" bestFit="1" customWidth="1"/>
    <col min="1432" max="1432" width="14.375" style="769" bestFit="1" customWidth="1"/>
    <col min="1433" max="1433" width="16.5" style="769" bestFit="1" customWidth="1"/>
    <col min="1434" max="1434" width="25.25" style="769" bestFit="1" customWidth="1"/>
    <col min="1435" max="1436" width="18.625" style="769" bestFit="1" customWidth="1"/>
    <col min="1437" max="1437" width="23" style="769" bestFit="1" customWidth="1"/>
    <col min="1438" max="1439" width="26.75" style="769" bestFit="1" customWidth="1"/>
    <col min="1440" max="1440" width="25.25" style="769" bestFit="1" customWidth="1"/>
    <col min="1441" max="1441" width="29.625" style="769" bestFit="1" customWidth="1"/>
    <col min="1442" max="1442" width="25.25" style="769" bestFit="1" customWidth="1"/>
    <col min="1443" max="1443" width="29.625" style="769" bestFit="1" customWidth="1"/>
    <col min="1444" max="1447" width="20.875" style="769" bestFit="1" customWidth="1"/>
    <col min="1448" max="1448" width="13.875" style="769" bestFit="1" customWidth="1"/>
    <col min="1449" max="1449" width="16.5" style="769" bestFit="1" customWidth="1"/>
    <col min="1450" max="1450" width="7.75" style="769" bestFit="1" customWidth="1"/>
    <col min="1451" max="1451" width="20.75" style="769" bestFit="1" customWidth="1"/>
    <col min="1452" max="1454" width="16.375" style="769" bestFit="1" customWidth="1"/>
    <col min="1455" max="1458" width="31" style="769" bestFit="1" customWidth="1"/>
    <col min="1459" max="1460" width="18.625" style="769" bestFit="1" customWidth="1"/>
    <col min="1461" max="1461" width="16.375" style="769" bestFit="1" customWidth="1"/>
    <col min="1462" max="1463" width="18.625" style="769" bestFit="1" customWidth="1"/>
    <col min="1464" max="1464" width="16.375" style="769" bestFit="1" customWidth="1"/>
    <col min="1465" max="1466" width="18.625" style="769" bestFit="1" customWidth="1"/>
    <col min="1467" max="1467" width="20.75" style="769" bestFit="1" customWidth="1"/>
    <col min="1468" max="1469" width="23" style="769" bestFit="1" customWidth="1"/>
    <col min="1470" max="1470" width="25.25" style="769" bestFit="1" customWidth="1"/>
    <col min="1471" max="1471" width="23" style="769" bestFit="1" customWidth="1"/>
    <col min="1472" max="1472" width="20.75" style="769" bestFit="1" customWidth="1"/>
    <col min="1473" max="1474" width="23" style="769" bestFit="1" customWidth="1"/>
    <col min="1475" max="1475" width="25.25" style="769" bestFit="1" customWidth="1"/>
    <col min="1476" max="1476" width="23" style="769" bestFit="1" customWidth="1"/>
    <col min="1477" max="1477" width="18.625" style="769" bestFit="1" customWidth="1"/>
    <col min="1478" max="1480" width="20.75" style="769" bestFit="1" customWidth="1"/>
    <col min="1481" max="1481" width="19.75" style="769" bestFit="1" customWidth="1"/>
    <col min="1482" max="1483" width="22" style="769" bestFit="1" customWidth="1"/>
    <col min="1484" max="1484" width="14.125" style="769" bestFit="1" customWidth="1"/>
    <col min="1485" max="1486" width="20.75" style="769" bestFit="1" customWidth="1"/>
    <col min="1487" max="1488" width="18.625" style="769" bestFit="1" customWidth="1"/>
    <col min="1489" max="1491" width="20.75" style="769" bestFit="1" customWidth="1"/>
    <col min="1492" max="1493" width="23" style="769" bestFit="1" customWidth="1"/>
    <col min="1494" max="1494" width="20.75" style="769" bestFit="1" customWidth="1"/>
    <col min="1495" max="1496" width="23" style="769" bestFit="1" customWidth="1"/>
    <col min="1497" max="1497" width="25.25" style="769" bestFit="1" customWidth="1"/>
    <col min="1498" max="1499" width="23" style="769" bestFit="1" customWidth="1"/>
    <col min="1500" max="1502" width="25.25" style="769" bestFit="1" customWidth="1"/>
    <col min="1503" max="1504" width="27.5" style="769" bestFit="1" customWidth="1"/>
    <col min="1505" max="1505" width="25.25" style="769" bestFit="1" customWidth="1"/>
    <col min="1506" max="1507" width="27.5" style="769" bestFit="1" customWidth="1"/>
    <col min="1508" max="1508" width="29.625" style="769" bestFit="1" customWidth="1"/>
    <col min="1509" max="1509" width="27.5" style="769" bestFit="1" customWidth="1"/>
    <col min="1510" max="1510" width="24.5" style="769" bestFit="1" customWidth="1"/>
    <col min="1511" max="1511" width="29" style="769" bestFit="1" customWidth="1"/>
    <col min="1512" max="1513" width="20.75" style="769" bestFit="1" customWidth="1"/>
    <col min="1514" max="1514" width="27.5" style="769" bestFit="1" customWidth="1"/>
    <col min="1515" max="1516" width="23" style="769" bestFit="1" customWidth="1"/>
    <col min="1517" max="1517" width="29.625" style="769" bestFit="1" customWidth="1"/>
    <col min="1518" max="1518" width="9.125" style="769" bestFit="1" customWidth="1"/>
    <col min="1519" max="1521" width="18.125" style="769" bestFit="1" customWidth="1"/>
    <col min="1522" max="1522" width="20.375" style="769" bestFit="1" customWidth="1"/>
    <col min="1523" max="1523" width="25.25" style="769" bestFit="1" customWidth="1"/>
    <col min="1524" max="1524" width="27.5" style="769" bestFit="1" customWidth="1"/>
    <col min="1525" max="1526" width="9.125" style="769" bestFit="1" customWidth="1"/>
    <col min="1527" max="1527" width="11.25" style="769" bestFit="1" customWidth="1"/>
    <col min="1528" max="1528" width="15" style="769" bestFit="1" customWidth="1"/>
    <col min="1529" max="1529" width="16.375" style="769" bestFit="1" customWidth="1"/>
    <col min="1530" max="1532" width="23.25" style="769" bestFit="1" customWidth="1"/>
    <col min="1533" max="1534" width="20.75" style="769" bestFit="1" customWidth="1"/>
    <col min="1535" max="1535" width="6.625" style="769" bestFit="1" customWidth="1"/>
    <col min="1536" max="1536" width="9" style="769"/>
    <col min="1537" max="1537" width="16.375" style="769" bestFit="1" customWidth="1"/>
    <col min="1538" max="1538" width="14.125" style="769" bestFit="1" customWidth="1"/>
    <col min="1539" max="1541" width="9.75" style="769" bestFit="1" customWidth="1"/>
    <col min="1542" max="1542" width="14.125" style="769" bestFit="1" customWidth="1"/>
    <col min="1543" max="1543" width="15.25" style="769" customWidth="1"/>
    <col min="1544" max="1544" width="14.125" style="769" bestFit="1" customWidth="1"/>
    <col min="1545" max="1545" width="15.25" style="769" bestFit="1" customWidth="1"/>
    <col min="1546" max="1548" width="13.625" style="769" bestFit="1" customWidth="1"/>
    <col min="1549" max="1549" width="12" style="769" bestFit="1" customWidth="1"/>
    <col min="1550" max="1550" width="22.125" style="769" bestFit="1" customWidth="1"/>
    <col min="1551" max="1552" width="30.125" style="769" bestFit="1" customWidth="1"/>
    <col min="1553" max="1554" width="21" style="769" bestFit="1" customWidth="1"/>
    <col min="1555" max="1555" width="18.75" style="769" bestFit="1" customWidth="1"/>
    <col min="1556" max="1556" width="21" style="769" bestFit="1" customWidth="1"/>
    <col min="1557" max="1558" width="9.75" style="769" bestFit="1" customWidth="1"/>
    <col min="1559" max="1559" width="18.875" style="769" bestFit="1" customWidth="1"/>
    <col min="1560" max="1560" width="9.75" style="769" bestFit="1" customWidth="1"/>
    <col min="1561" max="1561" width="18.875" style="769" bestFit="1" customWidth="1"/>
    <col min="1562" max="1563" width="9.75" style="769" bestFit="1" customWidth="1"/>
    <col min="1564" max="1565" width="12.125" style="769" bestFit="1" customWidth="1"/>
    <col min="1566" max="1566" width="7.125" style="769" bestFit="1" customWidth="1"/>
    <col min="1567" max="1567" width="9.75" style="769" bestFit="1" customWidth="1"/>
    <col min="1568" max="1568" width="15.5" style="769" bestFit="1" customWidth="1"/>
    <col min="1569" max="1569" width="19.375" style="769" bestFit="1" customWidth="1"/>
    <col min="1570" max="1570" width="5.75" style="769" bestFit="1" customWidth="1"/>
    <col min="1571" max="1571" width="9.75" style="769" bestFit="1" customWidth="1"/>
    <col min="1572" max="1572" width="11.875" style="769" bestFit="1" customWidth="1"/>
    <col min="1573" max="1573" width="9.125" style="769" bestFit="1" customWidth="1"/>
    <col min="1574" max="1574" width="10.5" style="769" bestFit="1" customWidth="1"/>
    <col min="1575" max="1575" width="16.375" style="769" bestFit="1" customWidth="1"/>
    <col min="1576" max="1576" width="12.125" style="769" bestFit="1" customWidth="1"/>
    <col min="1577" max="1577" width="10.375" style="769" bestFit="1" customWidth="1"/>
    <col min="1578" max="1578" width="11.875" style="769" bestFit="1" customWidth="1"/>
    <col min="1579" max="1587" width="16.375" style="769" bestFit="1" customWidth="1"/>
    <col min="1588" max="1588" width="10.625" style="769" bestFit="1" customWidth="1"/>
    <col min="1589" max="1589" width="11.875" style="769" bestFit="1" customWidth="1"/>
    <col min="1590" max="1590" width="16.375" style="769" bestFit="1" customWidth="1"/>
    <col min="1591" max="1591" width="20.75" style="769" bestFit="1" customWidth="1"/>
    <col min="1592" max="1592" width="16.375" style="769" bestFit="1" customWidth="1"/>
    <col min="1593" max="1593" width="20.75" style="769" bestFit="1" customWidth="1"/>
    <col min="1594" max="1594" width="16.375" style="769" bestFit="1" customWidth="1"/>
    <col min="1595" max="1595" width="20.75" style="769" bestFit="1" customWidth="1"/>
    <col min="1596" max="1596" width="16.375" style="769" bestFit="1" customWidth="1"/>
    <col min="1597" max="1597" width="20.75" style="769" bestFit="1" customWidth="1"/>
    <col min="1598" max="1598" width="16.375" style="769" bestFit="1" customWidth="1"/>
    <col min="1599" max="1599" width="20.75" style="769" bestFit="1" customWidth="1"/>
    <col min="1600" max="1600" width="14.125" style="769" bestFit="1" customWidth="1"/>
    <col min="1601" max="1601" width="18.625" style="769" bestFit="1" customWidth="1"/>
    <col min="1602" max="1602" width="16.375" style="769" bestFit="1" customWidth="1"/>
    <col min="1603" max="1603" width="20.75" style="769" bestFit="1" customWidth="1"/>
    <col min="1604" max="1604" width="16.375" style="769" bestFit="1" customWidth="1"/>
    <col min="1605" max="1605" width="20.75" style="769" bestFit="1" customWidth="1"/>
    <col min="1606" max="1611" width="23" style="769" bestFit="1" customWidth="1"/>
    <col min="1612" max="1613" width="18.625" style="769" bestFit="1" customWidth="1"/>
    <col min="1614" max="1614" width="10.5" style="769" bestFit="1" customWidth="1"/>
    <col min="1615" max="1615" width="11.875" style="769" bestFit="1" customWidth="1"/>
    <col min="1616" max="1616" width="10.5" style="769" bestFit="1" customWidth="1"/>
    <col min="1617" max="1618" width="11.875" style="769" bestFit="1" customWidth="1"/>
    <col min="1619" max="1619" width="16.375" style="769" bestFit="1" customWidth="1"/>
    <col min="1620" max="1620" width="17.875" style="769" bestFit="1" customWidth="1"/>
    <col min="1621" max="1621" width="22.25" style="769" bestFit="1" customWidth="1"/>
    <col min="1622" max="1622" width="7.75" style="769" bestFit="1" customWidth="1"/>
    <col min="1623" max="1625" width="11.875" style="769" bestFit="1" customWidth="1"/>
    <col min="1626" max="1626" width="16.375" style="769" bestFit="1" customWidth="1"/>
    <col min="1627" max="1629" width="11.875" style="769" bestFit="1" customWidth="1"/>
    <col min="1630" max="1630" width="14.125" style="769" bestFit="1" customWidth="1"/>
    <col min="1631" max="1631" width="11.875" style="769" bestFit="1" customWidth="1"/>
    <col min="1632" max="1632" width="16.375" style="769" bestFit="1" customWidth="1"/>
    <col min="1633" max="1633" width="18.625" style="769" bestFit="1" customWidth="1"/>
    <col min="1634" max="1634" width="10.5" style="769" bestFit="1" customWidth="1"/>
    <col min="1635" max="1635" width="14.25" style="769" bestFit="1" customWidth="1"/>
    <col min="1636" max="1637" width="13.375" style="769" bestFit="1" customWidth="1"/>
    <col min="1638" max="1638" width="16.375" style="769" bestFit="1" customWidth="1"/>
    <col min="1639" max="1639" width="16.5" style="769" bestFit="1" customWidth="1"/>
    <col min="1640" max="1641" width="20.125" style="769" bestFit="1" customWidth="1"/>
    <col min="1642" max="1643" width="23" style="769" bestFit="1" customWidth="1"/>
    <col min="1644" max="1644" width="18.625" style="769" bestFit="1" customWidth="1"/>
    <col min="1645" max="1645" width="9.25" style="769" bestFit="1" customWidth="1"/>
    <col min="1646" max="1646" width="7.25" style="769" bestFit="1" customWidth="1"/>
    <col min="1647" max="1647" width="10.375" style="769" bestFit="1" customWidth="1"/>
    <col min="1648" max="1649" width="11.875" style="769" bestFit="1" customWidth="1"/>
    <col min="1650" max="1650" width="14.375" style="769" bestFit="1" customWidth="1"/>
    <col min="1651" max="1651" width="11.875" style="769" bestFit="1" customWidth="1"/>
    <col min="1652" max="1653" width="16.375" style="769" bestFit="1" customWidth="1"/>
    <col min="1654" max="1654" width="11.875" style="769" bestFit="1" customWidth="1"/>
    <col min="1655" max="1656" width="16.375" style="769" bestFit="1" customWidth="1"/>
    <col min="1657" max="1657" width="17.875" style="769" bestFit="1" customWidth="1"/>
    <col min="1658" max="1658" width="16.375" style="769" bestFit="1" customWidth="1"/>
    <col min="1659" max="1659" width="17.875" style="769" bestFit="1" customWidth="1"/>
    <col min="1660" max="1660" width="5.75" style="769" bestFit="1" customWidth="1"/>
    <col min="1661" max="1662" width="9.75" style="769" bestFit="1" customWidth="1"/>
    <col min="1663" max="1663" width="7.75" style="769" bestFit="1" customWidth="1"/>
    <col min="1664" max="1664" width="9.75" style="769" bestFit="1" customWidth="1"/>
    <col min="1665" max="1665" width="59.375" style="769" bestFit="1" customWidth="1"/>
    <col min="1666" max="1666" width="45.5" style="769" bestFit="1" customWidth="1"/>
    <col min="1667" max="1667" width="27.625" style="769" bestFit="1" customWidth="1"/>
    <col min="1668" max="1668" width="11.875" style="769" bestFit="1" customWidth="1"/>
    <col min="1669" max="1672" width="14.125" style="769" bestFit="1" customWidth="1"/>
    <col min="1673" max="1673" width="15.625" style="769" bestFit="1" customWidth="1"/>
    <col min="1674" max="1674" width="14.125" style="769" bestFit="1" customWidth="1"/>
    <col min="1675" max="1676" width="19.625" style="769" bestFit="1" customWidth="1"/>
    <col min="1677" max="1677" width="21.875" style="769" bestFit="1" customWidth="1"/>
    <col min="1678" max="1678" width="19.375" style="769" bestFit="1" customWidth="1"/>
    <col min="1679" max="1679" width="16.375" style="769" bestFit="1" customWidth="1"/>
    <col min="1680" max="1680" width="23" style="769" bestFit="1" customWidth="1"/>
    <col min="1681" max="1682" width="14.125" style="769" bestFit="1" customWidth="1"/>
    <col min="1683" max="1683" width="23.25" style="769" bestFit="1" customWidth="1"/>
    <col min="1684" max="1685" width="14.375" style="769" bestFit="1" customWidth="1"/>
    <col min="1686" max="1686" width="23.125" style="769" bestFit="1" customWidth="1"/>
    <col min="1687" max="1687" width="18.875" style="769" bestFit="1" customWidth="1"/>
    <col min="1688" max="1688" width="14.375" style="769" bestFit="1" customWidth="1"/>
    <col min="1689" max="1689" width="16.5" style="769" bestFit="1" customWidth="1"/>
    <col min="1690" max="1690" width="25.25" style="769" bestFit="1" customWidth="1"/>
    <col min="1691" max="1692" width="18.625" style="769" bestFit="1" customWidth="1"/>
    <col min="1693" max="1693" width="23" style="769" bestFit="1" customWidth="1"/>
    <col min="1694" max="1695" width="26.75" style="769" bestFit="1" customWidth="1"/>
    <col min="1696" max="1696" width="25.25" style="769" bestFit="1" customWidth="1"/>
    <col min="1697" max="1697" width="29.625" style="769" bestFit="1" customWidth="1"/>
    <col min="1698" max="1698" width="25.25" style="769" bestFit="1" customWidth="1"/>
    <col min="1699" max="1699" width="29.625" style="769" bestFit="1" customWidth="1"/>
    <col min="1700" max="1703" width="20.875" style="769" bestFit="1" customWidth="1"/>
    <col min="1704" max="1704" width="13.875" style="769" bestFit="1" customWidth="1"/>
    <col min="1705" max="1705" width="16.5" style="769" bestFit="1" customWidth="1"/>
    <col min="1706" max="1706" width="7.75" style="769" bestFit="1" customWidth="1"/>
    <col min="1707" max="1707" width="20.75" style="769" bestFit="1" customWidth="1"/>
    <col min="1708" max="1710" width="16.375" style="769" bestFit="1" customWidth="1"/>
    <col min="1711" max="1714" width="31" style="769" bestFit="1" customWidth="1"/>
    <col min="1715" max="1716" width="18.625" style="769" bestFit="1" customWidth="1"/>
    <col min="1717" max="1717" width="16.375" style="769" bestFit="1" customWidth="1"/>
    <col min="1718" max="1719" width="18.625" style="769" bestFit="1" customWidth="1"/>
    <col min="1720" max="1720" width="16.375" style="769" bestFit="1" customWidth="1"/>
    <col min="1721" max="1722" width="18.625" style="769" bestFit="1" customWidth="1"/>
    <col min="1723" max="1723" width="20.75" style="769" bestFit="1" customWidth="1"/>
    <col min="1724" max="1725" width="23" style="769" bestFit="1" customWidth="1"/>
    <col min="1726" max="1726" width="25.25" style="769" bestFit="1" customWidth="1"/>
    <col min="1727" max="1727" width="23" style="769" bestFit="1" customWidth="1"/>
    <col min="1728" max="1728" width="20.75" style="769" bestFit="1" customWidth="1"/>
    <col min="1729" max="1730" width="23" style="769" bestFit="1" customWidth="1"/>
    <col min="1731" max="1731" width="25.25" style="769" bestFit="1" customWidth="1"/>
    <col min="1732" max="1732" width="23" style="769" bestFit="1" customWidth="1"/>
    <col min="1733" max="1733" width="18.625" style="769" bestFit="1" customWidth="1"/>
    <col min="1734" max="1736" width="20.75" style="769" bestFit="1" customWidth="1"/>
    <col min="1737" max="1737" width="19.75" style="769" bestFit="1" customWidth="1"/>
    <col min="1738" max="1739" width="22" style="769" bestFit="1" customWidth="1"/>
    <col min="1740" max="1740" width="14.125" style="769" bestFit="1" customWidth="1"/>
    <col min="1741" max="1742" width="20.75" style="769" bestFit="1" customWidth="1"/>
    <col min="1743" max="1744" width="18.625" style="769" bestFit="1" customWidth="1"/>
    <col min="1745" max="1747" width="20.75" style="769" bestFit="1" customWidth="1"/>
    <col min="1748" max="1749" width="23" style="769" bestFit="1" customWidth="1"/>
    <col min="1750" max="1750" width="20.75" style="769" bestFit="1" customWidth="1"/>
    <col min="1751" max="1752" width="23" style="769" bestFit="1" customWidth="1"/>
    <col min="1753" max="1753" width="25.25" style="769" bestFit="1" customWidth="1"/>
    <col min="1754" max="1755" width="23" style="769" bestFit="1" customWidth="1"/>
    <col min="1756" max="1758" width="25.25" style="769" bestFit="1" customWidth="1"/>
    <col min="1759" max="1760" width="27.5" style="769" bestFit="1" customWidth="1"/>
    <col min="1761" max="1761" width="25.25" style="769" bestFit="1" customWidth="1"/>
    <col min="1762" max="1763" width="27.5" style="769" bestFit="1" customWidth="1"/>
    <col min="1764" max="1764" width="29.625" style="769" bestFit="1" customWidth="1"/>
    <col min="1765" max="1765" width="27.5" style="769" bestFit="1" customWidth="1"/>
    <col min="1766" max="1766" width="24.5" style="769" bestFit="1" customWidth="1"/>
    <col min="1767" max="1767" width="29" style="769" bestFit="1" customWidth="1"/>
    <col min="1768" max="1769" width="20.75" style="769" bestFit="1" customWidth="1"/>
    <col min="1770" max="1770" width="27.5" style="769" bestFit="1" customWidth="1"/>
    <col min="1771" max="1772" width="23" style="769" bestFit="1" customWidth="1"/>
    <col min="1773" max="1773" width="29.625" style="769" bestFit="1" customWidth="1"/>
    <col min="1774" max="1774" width="9.125" style="769" bestFit="1" customWidth="1"/>
    <col min="1775" max="1777" width="18.125" style="769" bestFit="1" customWidth="1"/>
    <col min="1778" max="1778" width="20.375" style="769" bestFit="1" customWidth="1"/>
    <col min="1779" max="1779" width="25.25" style="769" bestFit="1" customWidth="1"/>
    <col min="1780" max="1780" width="27.5" style="769" bestFit="1" customWidth="1"/>
    <col min="1781" max="1782" width="9.125" style="769" bestFit="1" customWidth="1"/>
    <col min="1783" max="1783" width="11.25" style="769" bestFit="1" customWidth="1"/>
    <col min="1784" max="1784" width="15" style="769" bestFit="1" customWidth="1"/>
    <col min="1785" max="1785" width="16.375" style="769" bestFit="1" customWidth="1"/>
    <col min="1786" max="1788" width="23.25" style="769" bestFit="1" customWidth="1"/>
    <col min="1789" max="1790" width="20.75" style="769" bestFit="1" customWidth="1"/>
    <col min="1791" max="1791" width="6.625" style="769" bestFit="1" customWidth="1"/>
    <col min="1792" max="1792" width="9" style="769"/>
    <col min="1793" max="1793" width="16.375" style="769" bestFit="1" customWidth="1"/>
    <col min="1794" max="1794" width="14.125" style="769" bestFit="1" customWidth="1"/>
    <col min="1795" max="1797" width="9.75" style="769" bestFit="1" customWidth="1"/>
    <col min="1798" max="1798" width="14.125" style="769" bestFit="1" customWidth="1"/>
    <col min="1799" max="1799" width="15.25" style="769" customWidth="1"/>
    <col min="1800" max="1800" width="14.125" style="769" bestFit="1" customWidth="1"/>
    <col min="1801" max="1801" width="15.25" style="769" bestFit="1" customWidth="1"/>
    <col min="1802" max="1804" width="13.625" style="769" bestFit="1" customWidth="1"/>
    <col min="1805" max="1805" width="12" style="769" bestFit="1" customWidth="1"/>
    <col min="1806" max="1806" width="22.125" style="769" bestFit="1" customWidth="1"/>
    <col min="1807" max="1808" width="30.125" style="769" bestFit="1" customWidth="1"/>
    <col min="1809" max="1810" width="21" style="769" bestFit="1" customWidth="1"/>
    <col min="1811" max="1811" width="18.75" style="769" bestFit="1" customWidth="1"/>
    <col min="1812" max="1812" width="21" style="769" bestFit="1" customWidth="1"/>
    <col min="1813" max="1814" width="9.75" style="769" bestFit="1" customWidth="1"/>
    <col min="1815" max="1815" width="18.875" style="769" bestFit="1" customWidth="1"/>
    <col min="1816" max="1816" width="9.75" style="769" bestFit="1" customWidth="1"/>
    <col min="1817" max="1817" width="18.875" style="769" bestFit="1" customWidth="1"/>
    <col min="1818" max="1819" width="9.75" style="769" bestFit="1" customWidth="1"/>
    <col min="1820" max="1821" width="12.125" style="769" bestFit="1" customWidth="1"/>
    <col min="1822" max="1822" width="7.125" style="769" bestFit="1" customWidth="1"/>
    <col min="1823" max="1823" width="9.75" style="769" bestFit="1" customWidth="1"/>
    <col min="1824" max="1824" width="15.5" style="769" bestFit="1" customWidth="1"/>
    <col min="1825" max="1825" width="19.375" style="769" bestFit="1" customWidth="1"/>
    <col min="1826" max="1826" width="5.75" style="769" bestFit="1" customWidth="1"/>
    <col min="1827" max="1827" width="9.75" style="769" bestFit="1" customWidth="1"/>
    <col min="1828" max="1828" width="11.875" style="769" bestFit="1" customWidth="1"/>
    <col min="1829" max="1829" width="9.125" style="769" bestFit="1" customWidth="1"/>
    <col min="1830" max="1830" width="10.5" style="769" bestFit="1" customWidth="1"/>
    <col min="1831" max="1831" width="16.375" style="769" bestFit="1" customWidth="1"/>
    <col min="1832" max="1832" width="12.125" style="769" bestFit="1" customWidth="1"/>
    <col min="1833" max="1833" width="10.375" style="769" bestFit="1" customWidth="1"/>
    <col min="1834" max="1834" width="11.875" style="769" bestFit="1" customWidth="1"/>
    <col min="1835" max="1843" width="16.375" style="769" bestFit="1" customWidth="1"/>
    <col min="1844" max="1844" width="10.625" style="769" bestFit="1" customWidth="1"/>
    <col min="1845" max="1845" width="11.875" style="769" bestFit="1" customWidth="1"/>
    <col min="1846" max="1846" width="16.375" style="769" bestFit="1" customWidth="1"/>
    <col min="1847" max="1847" width="20.75" style="769" bestFit="1" customWidth="1"/>
    <col min="1848" max="1848" width="16.375" style="769" bestFit="1" customWidth="1"/>
    <col min="1849" max="1849" width="20.75" style="769" bestFit="1" customWidth="1"/>
    <col min="1850" max="1850" width="16.375" style="769" bestFit="1" customWidth="1"/>
    <col min="1851" max="1851" width="20.75" style="769" bestFit="1" customWidth="1"/>
    <col min="1852" max="1852" width="16.375" style="769" bestFit="1" customWidth="1"/>
    <col min="1853" max="1853" width="20.75" style="769" bestFit="1" customWidth="1"/>
    <col min="1854" max="1854" width="16.375" style="769" bestFit="1" customWidth="1"/>
    <col min="1855" max="1855" width="20.75" style="769" bestFit="1" customWidth="1"/>
    <col min="1856" max="1856" width="14.125" style="769" bestFit="1" customWidth="1"/>
    <col min="1857" max="1857" width="18.625" style="769" bestFit="1" customWidth="1"/>
    <col min="1858" max="1858" width="16.375" style="769" bestFit="1" customWidth="1"/>
    <col min="1859" max="1859" width="20.75" style="769" bestFit="1" customWidth="1"/>
    <col min="1860" max="1860" width="16.375" style="769" bestFit="1" customWidth="1"/>
    <col min="1861" max="1861" width="20.75" style="769" bestFit="1" customWidth="1"/>
    <col min="1862" max="1867" width="23" style="769" bestFit="1" customWidth="1"/>
    <col min="1868" max="1869" width="18.625" style="769" bestFit="1" customWidth="1"/>
    <col min="1870" max="1870" width="10.5" style="769" bestFit="1" customWidth="1"/>
    <col min="1871" max="1871" width="11.875" style="769" bestFit="1" customWidth="1"/>
    <col min="1872" max="1872" width="10.5" style="769" bestFit="1" customWidth="1"/>
    <col min="1873" max="1874" width="11.875" style="769" bestFit="1" customWidth="1"/>
    <col min="1875" max="1875" width="16.375" style="769" bestFit="1" customWidth="1"/>
    <col min="1876" max="1876" width="17.875" style="769" bestFit="1" customWidth="1"/>
    <col min="1877" max="1877" width="22.25" style="769" bestFit="1" customWidth="1"/>
    <col min="1878" max="1878" width="7.75" style="769" bestFit="1" customWidth="1"/>
    <col min="1879" max="1881" width="11.875" style="769" bestFit="1" customWidth="1"/>
    <col min="1882" max="1882" width="16.375" style="769" bestFit="1" customWidth="1"/>
    <col min="1883" max="1885" width="11.875" style="769" bestFit="1" customWidth="1"/>
    <col min="1886" max="1886" width="14.125" style="769" bestFit="1" customWidth="1"/>
    <col min="1887" max="1887" width="11.875" style="769" bestFit="1" customWidth="1"/>
    <col min="1888" max="1888" width="16.375" style="769" bestFit="1" customWidth="1"/>
    <col min="1889" max="1889" width="18.625" style="769" bestFit="1" customWidth="1"/>
    <col min="1890" max="1890" width="10.5" style="769" bestFit="1" customWidth="1"/>
    <col min="1891" max="1891" width="14.25" style="769" bestFit="1" customWidth="1"/>
    <col min="1892" max="1893" width="13.375" style="769" bestFit="1" customWidth="1"/>
    <col min="1894" max="1894" width="16.375" style="769" bestFit="1" customWidth="1"/>
    <col min="1895" max="1895" width="16.5" style="769" bestFit="1" customWidth="1"/>
    <col min="1896" max="1897" width="20.125" style="769" bestFit="1" customWidth="1"/>
    <col min="1898" max="1899" width="23" style="769" bestFit="1" customWidth="1"/>
    <col min="1900" max="1900" width="18.625" style="769" bestFit="1" customWidth="1"/>
    <col min="1901" max="1901" width="9.25" style="769" bestFit="1" customWidth="1"/>
    <col min="1902" max="1902" width="7.25" style="769" bestFit="1" customWidth="1"/>
    <col min="1903" max="1903" width="10.375" style="769" bestFit="1" customWidth="1"/>
    <col min="1904" max="1905" width="11.875" style="769" bestFit="1" customWidth="1"/>
    <col min="1906" max="1906" width="14.375" style="769" bestFit="1" customWidth="1"/>
    <col min="1907" max="1907" width="11.875" style="769" bestFit="1" customWidth="1"/>
    <col min="1908" max="1909" width="16.375" style="769" bestFit="1" customWidth="1"/>
    <col min="1910" max="1910" width="11.875" style="769" bestFit="1" customWidth="1"/>
    <col min="1911" max="1912" width="16.375" style="769" bestFit="1" customWidth="1"/>
    <col min="1913" max="1913" width="17.875" style="769" bestFit="1" customWidth="1"/>
    <col min="1914" max="1914" width="16.375" style="769" bestFit="1" customWidth="1"/>
    <col min="1915" max="1915" width="17.875" style="769" bestFit="1" customWidth="1"/>
    <col min="1916" max="1916" width="5.75" style="769" bestFit="1" customWidth="1"/>
    <col min="1917" max="1918" width="9.75" style="769" bestFit="1" customWidth="1"/>
    <col min="1919" max="1919" width="7.75" style="769" bestFit="1" customWidth="1"/>
    <col min="1920" max="1920" width="9.75" style="769" bestFit="1" customWidth="1"/>
    <col min="1921" max="1921" width="59.375" style="769" bestFit="1" customWidth="1"/>
    <col min="1922" max="1922" width="45.5" style="769" bestFit="1" customWidth="1"/>
    <col min="1923" max="1923" width="27.625" style="769" bestFit="1" customWidth="1"/>
    <col min="1924" max="1924" width="11.875" style="769" bestFit="1" customWidth="1"/>
    <col min="1925" max="1928" width="14.125" style="769" bestFit="1" customWidth="1"/>
    <col min="1929" max="1929" width="15.625" style="769" bestFit="1" customWidth="1"/>
    <col min="1930" max="1930" width="14.125" style="769" bestFit="1" customWidth="1"/>
    <col min="1931" max="1932" width="19.625" style="769" bestFit="1" customWidth="1"/>
    <col min="1933" max="1933" width="21.875" style="769" bestFit="1" customWidth="1"/>
    <col min="1934" max="1934" width="19.375" style="769" bestFit="1" customWidth="1"/>
    <col min="1935" max="1935" width="16.375" style="769" bestFit="1" customWidth="1"/>
    <col min="1936" max="1936" width="23" style="769" bestFit="1" customWidth="1"/>
    <col min="1937" max="1938" width="14.125" style="769" bestFit="1" customWidth="1"/>
    <col min="1939" max="1939" width="23.25" style="769" bestFit="1" customWidth="1"/>
    <col min="1940" max="1941" width="14.375" style="769" bestFit="1" customWidth="1"/>
    <col min="1942" max="1942" width="23.125" style="769" bestFit="1" customWidth="1"/>
    <col min="1943" max="1943" width="18.875" style="769" bestFit="1" customWidth="1"/>
    <col min="1944" max="1944" width="14.375" style="769" bestFit="1" customWidth="1"/>
    <col min="1945" max="1945" width="16.5" style="769" bestFit="1" customWidth="1"/>
    <col min="1946" max="1946" width="25.25" style="769" bestFit="1" customWidth="1"/>
    <col min="1947" max="1948" width="18.625" style="769" bestFit="1" customWidth="1"/>
    <col min="1949" max="1949" width="23" style="769" bestFit="1" customWidth="1"/>
    <col min="1950" max="1951" width="26.75" style="769" bestFit="1" customWidth="1"/>
    <col min="1952" max="1952" width="25.25" style="769" bestFit="1" customWidth="1"/>
    <col min="1953" max="1953" width="29.625" style="769" bestFit="1" customWidth="1"/>
    <col min="1954" max="1954" width="25.25" style="769" bestFit="1" customWidth="1"/>
    <col min="1955" max="1955" width="29.625" style="769" bestFit="1" customWidth="1"/>
    <col min="1956" max="1959" width="20.875" style="769" bestFit="1" customWidth="1"/>
    <col min="1960" max="1960" width="13.875" style="769" bestFit="1" customWidth="1"/>
    <col min="1961" max="1961" width="16.5" style="769" bestFit="1" customWidth="1"/>
    <col min="1962" max="1962" width="7.75" style="769" bestFit="1" customWidth="1"/>
    <col min="1963" max="1963" width="20.75" style="769" bestFit="1" customWidth="1"/>
    <col min="1964" max="1966" width="16.375" style="769" bestFit="1" customWidth="1"/>
    <col min="1967" max="1970" width="31" style="769" bestFit="1" customWidth="1"/>
    <col min="1971" max="1972" width="18.625" style="769" bestFit="1" customWidth="1"/>
    <col min="1973" max="1973" width="16.375" style="769" bestFit="1" customWidth="1"/>
    <col min="1974" max="1975" width="18.625" style="769" bestFit="1" customWidth="1"/>
    <col min="1976" max="1976" width="16.375" style="769" bestFit="1" customWidth="1"/>
    <col min="1977" max="1978" width="18.625" style="769" bestFit="1" customWidth="1"/>
    <col min="1979" max="1979" width="20.75" style="769" bestFit="1" customWidth="1"/>
    <col min="1980" max="1981" width="23" style="769" bestFit="1" customWidth="1"/>
    <col min="1982" max="1982" width="25.25" style="769" bestFit="1" customWidth="1"/>
    <col min="1983" max="1983" width="23" style="769" bestFit="1" customWidth="1"/>
    <col min="1984" max="1984" width="20.75" style="769" bestFit="1" customWidth="1"/>
    <col min="1985" max="1986" width="23" style="769" bestFit="1" customWidth="1"/>
    <col min="1987" max="1987" width="25.25" style="769" bestFit="1" customWidth="1"/>
    <col min="1988" max="1988" width="23" style="769" bestFit="1" customWidth="1"/>
    <col min="1989" max="1989" width="18.625" style="769" bestFit="1" customWidth="1"/>
    <col min="1990" max="1992" width="20.75" style="769" bestFit="1" customWidth="1"/>
    <col min="1993" max="1993" width="19.75" style="769" bestFit="1" customWidth="1"/>
    <col min="1994" max="1995" width="22" style="769" bestFit="1" customWidth="1"/>
    <col min="1996" max="1996" width="14.125" style="769" bestFit="1" customWidth="1"/>
    <col min="1997" max="1998" width="20.75" style="769" bestFit="1" customWidth="1"/>
    <col min="1999" max="2000" width="18.625" style="769" bestFit="1" customWidth="1"/>
    <col min="2001" max="2003" width="20.75" style="769" bestFit="1" customWidth="1"/>
    <col min="2004" max="2005" width="23" style="769" bestFit="1" customWidth="1"/>
    <col min="2006" max="2006" width="20.75" style="769" bestFit="1" customWidth="1"/>
    <col min="2007" max="2008" width="23" style="769" bestFit="1" customWidth="1"/>
    <col min="2009" max="2009" width="25.25" style="769" bestFit="1" customWidth="1"/>
    <col min="2010" max="2011" width="23" style="769" bestFit="1" customWidth="1"/>
    <col min="2012" max="2014" width="25.25" style="769" bestFit="1" customWidth="1"/>
    <col min="2015" max="2016" width="27.5" style="769" bestFit="1" customWidth="1"/>
    <col min="2017" max="2017" width="25.25" style="769" bestFit="1" customWidth="1"/>
    <col min="2018" max="2019" width="27.5" style="769" bestFit="1" customWidth="1"/>
    <col min="2020" max="2020" width="29.625" style="769" bestFit="1" customWidth="1"/>
    <col min="2021" max="2021" width="27.5" style="769" bestFit="1" customWidth="1"/>
    <col min="2022" max="2022" width="24.5" style="769" bestFit="1" customWidth="1"/>
    <col min="2023" max="2023" width="29" style="769" bestFit="1" customWidth="1"/>
    <col min="2024" max="2025" width="20.75" style="769" bestFit="1" customWidth="1"/>
    <col min="2026" max="2026" width="27.5" style="769" bestFit="1" customWidth="1"/>
    <col min="2027" max="2028" width="23" style="769" bestFit="1" customWidth="1"/>
    <col min="2029" max="2029" width="29.625" style="769" bestFit="1" customWidth="1"/>
    <col min="2030" max="2030" width="9.125" style="769" bestFit="1" customWidth="1"/>
    <col min="2031" max="2033" width="18.125" style="769" bestFit="1" customWidth="1"/>
    <col min="2034" max="2034" width="20.375" style="769" bestFit="1" customWidth="1"/>
    <col min="2035" max="2035" width="25.25" style="769" bestFit="1" customWidth="1"/>
    <col min="2036" max="2036" width="27.5" style="769" bestFit="1" customWidth="1"/>
    <col min="2037" max="2038" width="9.125" style="769" bestFit="1" customWidth="1"/>
    <col min="2039" max="2039" width="11.25" style="769" bestFit="1" customWidth="1"/>
    <col min="2040" max="2040" width="15" style="769" bestFit="1" customWidth="1"/>
    <col min="2041" max="2041" width="16.375" style="769" bestFit="1" customWidth="1"/>
    <col min="2042" max="2044" width="23.25" style="769" bestFit="1" customWidth="1"/>
    <col min="2045" max="2046" width="20.75" style="769" bestFit="1" customWidth="1"/>
    <col min="2047" max="2047" width="6.625" style="769" bestFit="1" customWidth="1"/>
    <col min="2048" max="2048" width="9" style="769"/>
    <col min="2049" max="2049" width="16.375" style="769" bestFit="1" customWidth="1"/>
    <col min="2050" max="2050" width="14.125" style="769" bestFit="1" customWidth="1"/>
    <col min="2051" max="2053" width="9.75" style="769" bestFit="1" customWidth="1"/>
    <col min="2054" max="2054" width="14.125" style="769" bestFit="1" customWidth="1"/>
    <col min="2055" max="2055" width="15.25" style="769" customWidth="1"/>
    <col min="2056" max="2056" width="14.125" style="769" bestFit="1" customWidth="1"/>
    <col min="2057" max="2057" width="15.25" style="769" bestFit="1" customWidth="1"/>
    <col min="2058" max="2060" width="13.625" style="769" bestFit="1" customWidth="1"/>
    <col min="2061" max="2061" width="12" style="769" bestFit="1" customWidth="1"/>
    <col min="2062" max="2062" width="22.125" style="769" bestFit="1" customWidth="1"/>
    <col min="2063" max="2064" width="30.125" style="769" bestFit="1" customWidth="1"/>
    <col min="2065" max="2066" width="21" style="769" bestFit="1" customWidth="1"/>
    <col min="2067" max="2067" width="18.75" style="769" bestFit="1" customWidth="1"/>
    <col min="2068" max="2068" width="21" style="769" bestFit="1" customWidth="1"/>
    <col min="2069" max="2070" width="9.75" style="769" bestFit="1" customWidth="1"/>
    <col min="2071" max="2071" width="18.875" style="769" bestFit="1" customWidth="1"/>
    <col min="2072" max="2072" width="9.75" style="769" bestFit="1" customWidth="1"/>
    <col min="2073" max="2073" width="18.875" style="769" bestFit="1" customWidth="1"/>
    <col min="2074" max="2075" width="9.75" style="769" bestFit="1" customWidth="1"/>
    <col min="2076" max="2077" width="12.125" style="769" bestFit="1" customWidth="1"/>
    <col min="2078" max="2078" width="7.125" style="769" bestFit="1" customWidth="1"/>
    <col min="2079" max="2079" width="9.75" style="769" bestFit="1" customWidth="1"/>
    <col min="2080" max="2080" width="15.5" style="769" bestFit="1" customWidth="1"/>
    <col min="2081" max="2081" width="19.375" style="769" bestFit="1" customWidth="1"/>
    <col min="2082" max="2082" width="5.75" style="769" bestFit="1" customWidth="1"/>
    <col min="2083" max="2083" width="9.75" style="769" bestFit="1" customWidth="1"/>
    <col min="2084" max="2084" width="11.875" style="769" bestFit="1" customWidth="1"/>
    <col min="2085" max="2085" width="9.125" style="769" bestFit="1" customWidth="1"/>
    <col min="2086" max="2086" width="10.5" style="769" bestFit="1" customWidth="1"/>
    <col min="2087" max="2087" width="16.375" style="769" bestFit="1" customWidth="1"/>
    <col min="2088" max="2088" width="12.125" style="769" bestFit="1" customWidth="1"/>
    <col min="2089" max="2089" width="10.375" style="769" bestFit="1" customWidth="1"/>
    <col min="2090" max="2090" width="11.875" style="769" bestFit="1" customWidth="1"/>
    <col min="2091" max="2099" width="16.375" style="769" bestFit="1" customWidth="1"/>
    <col min="2100" max="2100" width="10.625" style="769" bestFit="1" customWidth="1"/>
    <col min="2101" max="2101" width="11.875" style="769" bestFit="1" customWidth="1"/>
    <col min="2102" max="2102" width="16.375" style="769" bestFit="1" customWidth="1"/>
    <col min="2103" max="2103" width="20.75" style="769" bestFit="1" customWidth="1"/>
    <col min="2104" max="2104" width="16.375" style="769" bestFit="1" customWidth="1"/>
    <col min="2105" max="2105" width="20.75" style="769" bestFit="1" customWidth="1"/>
    <col min="2106" max="2106" width="16.375" style="769" bestFit="1" customWidth="1"/>
    <col min="2107" max="2107" width="20.75" style="769" bestFit="1" customWidth="1"/>
    <col min="2108" max="2108" width="16.375" style="769" bestFit="1" customWidth="1"/>
    <col min="2109" max="2109" width="20.75" style="769" bestFit="1" customWidth="1"/>
    <col min="2110" max="2110" width="16.375" style="769" bestFit="1" customWidth="1"/>
    <col min="2111" max="2111" width="20.75" style="769" bestFit="1" customWidth="1"/>
    <col min="2112" max="2112" width="14.125" style="769" bestFit="1" customWidth="1"/>
    <col min="2113" max="2113" width="18.625" style="769" bestFit="1" customWidth="1"/>
    <col min="2114" max="2114" width="16.375" style="769" bestFit="1" customWidth="1"/>
    <col min="2115" max="2115" width="20.75" style="769" bestFit="1" customWidth="1"/>
    <col min="2116" max="2116" width="16.375" style="769" bestFit="1" customWidth="1"/>
    <col min="2117" max="2117" width="20.75" style="769" bestFit="1" customWidth="1"/>
    <col min="2118" max="2123" width="23" style="769" bestFit="1" customWidth="1"/>
    <col min="2124" max="2125" width="18.625" style="769" bestFit="1" customWidth="1"/>
    <col min="2126" max="2126" width="10.5" style="769" bestFit="1" customWidth="1"/>
    <col min="2127" max="2127" width="11.875" style="769" bestFit="1" customWidth="1"/>
    <col min="2128" max="2128" width="10.5" style="769" bestFit="1" customWidth="1"/>
    <col min="2129" max="2130" width="11.875" style="769" bestFit="1" customWidth="1"/>
    <col min="2131" max="2131" width="16.375" style="769" bestFit="1" customWidth="1"/>
    <col min="2132" max="2132" width="17.875" style="769" bestFit="1" customWidth="1"/>
    <col min="2133" max="2133" width="22.25" style="769" bestFit="1" customWidth="1"/>
    <col min="2134" max="2134" width="7.75" style="769" bestFit="1" customWidth="1"/>
    <col min="2135" max="2137" width="11.875" style="769" bestFit="1" customWidth="1"/>
    <col min="2138" max="2138" width="16.375" style="769" bestFit="1" customWidth="1"/>
    <col min="2139" max="2141" width="11.875" style="769" bestFit="1" customWidth="1"/>
    <col min="2142" max="2142" width="14.125" style="769" bestFit="1" customWidth="1"/>
    <col min="2143" max="2143" width="11.875" style="769" bestFit="1" customWidth="1"/>
    <col min="2144" max="2144" width="16.375" style="769" bestFit="1" customWidth="1"/>
    <col min="2145" max="2145" width="18.625" style="769" bestFit="1" customWidth="1"/>
    <col min="2146" max="2146" width="10.5" style="769" bestFit="1" customWidth="1"/>
    <col min="2147" max="2147" width="14.25" style="769" bestFit="1" customWidth="1"/>
    <col min="2148" max="2149" width="13.375" style="769" bestFit="1" customWidth="1"/>
    <col min="2150" max="2150" width="16.375" style="769" bestFit="1" customWidth="1"/>
    <col min="2151" max="2151" width="16.5" style="769" bestFit="1" customWidth="1"/>
    <col min="2152" max="2153" width="20.125" style="769" bestFit="1" customWidth="1"/>
    <col min="2154" max="2155" width="23" style="769" bestFit="1" customWidth="1"/>
    <col min="2156" max="2156" width="18.625" style="769" bestFit="1" customWidth="1"/>
    <col min="2157" max="2157" width="9.25" style="769" bestFit="1" customWidth="1"/>
    <col min="2158" max="2158" width="7.25" style="769" bestFit="1" customWidth="1"/>
    <col min="2159" max="2159" width="10.375" style="769" bestFit="1" customWidth="1"/>
    <col min="2160" max="2161" width="11.875" style="769" bestFit="1" customWidth="1"/>
    <col min="2162" max="2162" width="14.375" style="769" bestFit="1" customWidth="1"/>
    <col min="2163" max="2163" width="11.875" style="769" bestFit="1" customWidth="1"/>
    <col min="2164" max="2165" width="16.375" style="769" bestFit="1" customWidth="1"/>
    <col min="2166" max="2166" width="11.875" style="769" bestFit="1" customWidth="1"/>
    <col min="2167" max="2168" width="16.375" style="769" bestFit="1" customWidth="1"/>
    <col min="2169" max="2169" width="17.875" style="769" bestFit="1" customWidth="1"/>
    <col min="2170" max="2170" width="16.375" style="769" bestFit="1" customWidth="1"/>
    <col min="2171" max="2171" width="17.875" style="769" bestFit="1" customWidth="1"/>
    <col min="2172" max="2172" width="5.75" style="769" bestFit="1" customWidth="1"/>
    <col min="2173" max="2174" width="9.75" style="769" bestFit="1" customWidth="1"/>
    <col min="2175" max="2175" width="7.75" style="769" bestFit="1" customWidth="1"/>
    <col min="2176" max="2176" width="9.75" style="769" bestFit="1" customWidth="1"/>
    <col min="2177" max="2177" width="59.375" style="769" bestFit="1" customWidth="1"/>
    <col min="2178" max="2178" width="45.5" style="769" bestFit="1" customWidth="1"/>
    <col min="2179" max="2179" width="27.625" style="769" bestFit="1" customWidth="1"/>
    <col min="2180" max="2180" width="11.875" style="769" bestFit="1" customWidth="1"/>
    <col min="2181" max="2184" width="14.125" style="769" bestFit="1" customWidth="1"/>
    <col min="2185" max="2185" width="15.625" style="769" bestFit="1" customWidth="1"/>
    <col min="2186" max="2186" width="14.125" style="769" bestFit="1" customWidth="1"/>
    <col min="2187" max="2188" width="19.625" style="769" bestFit="1" customWidth="1"/>
    <col min="2189" max="2189" width="21.875" style="769" bestFit="1" customWidth="1"/>
    <col min="2190" max="2190" width="19.375" style="769" bestFit="1" customWidth="1"/>
    <col min="2191" max="2191" width="16.375" style="769" bestFit="1" customWidth="1"/>
    <col min="2192" max="2192" width="23" style="769" bestFit="1" customWidth="1"/>
    <col min="2193" max="2194" width="14.125" style="769" bestFit="1" customWidth="1"/>
    <col min="2195" max="2195" width="23.25" style="769" bestFit="1" customWidth="1"/>
    <col min="2196" max="2197" width="14.375" style="769" bestFit="1" customWidth="1"/>
    <col min="2198" max="2198" width="23.125" style="769" bestFit="1" customWidth="1"/>
    <col min="2199" max="2199" width="18.875" style="769" bestFit="1" customWidth="1"/>
    <col min="2200" max="2200" width="14.375" style="769" bestFit="1" customWidth="1"/>
    <col min="2201" max="2201" width="16.5" style="769" bestFit="1" customWidth="1"/>
    <col min="2202" max="2202" width="25.25" style="769" bestFit="1" customWidth="1"/>
    <col min="2203" max="2204" width="18.625" style="769" bestFit="1" customWidth="1"/>
    <col min="2205" max="2205" width="23" style="769" bestFit="1" customWidth="1"/>
    <col min="2206" max="2207" width="26.75" style="769" bestFit="1" customWidth="1"/>
    <col min="2208" max="2208" width="25.25" style="769" bestFit="1" customWidth="1"/>
    <col min="2209" max="2209" width="29.625" style="769" bestFit="1" customWidth="1"/>
    <col min="2210" max="2210" width="25.25" style="769" bestFit="1" customWidth="1"/>
    <col min="2211" max="2211" width="29.625" style="769" bestFit="1" customWidth="1"/>
    <col min="2212" max="2215" width="20.875" style="769" bestFit="1" customWidth="1"/>
    <col min="2216" max="2216" width="13.875" style="769" bestFit="1" customWidth="1"/>
    <col min="2217" max="2217" width="16.5" style="769" bestFit="1" customWidth="1"/>
    <col min="2218" max="2218" width="7.75" style="769" bestFit="1" customWidth="1"/>
    <col min="2219" max="2219" width="20.75" style="769" bestFit="1" customWidth="1"/>
    <col min="2220" max="2222" width="16.375" style="769" bestFit="1" customWidth="1"/>
    <col min="2223" max="2226" width="31" style="769" bestFit="1" customWidth="1"/>
    <col min="2227" max="2228" width="18.625" style="769" bestFit="1" customWidth="1"/>
    <col min="2229" max="2229" width="16.375" style="769" bestFit="1" customWidth="1"/>
    <col min="2230" max="2231" width="18.625" style="769" bestFit="1" customWidth="1"/>
    <col min="2232" max="2232" width="16.375" style="769" bestFit="1" customWidth="1"/>
    <col min="2233" max="2234" width="18.625" style="769" bestFit="1" customWidth="1"/>
    <col min="2235" max="2235" width="20.75" style="769" bestFit="1" customWidth="1"/>
    <col min="2236" max="2237" width="23" style="769" bestFit="1" customWidth="1"/>
    <col min="2238" max="2238" width="25.25" style="769" bestFit="1" customWidth="1"/>
    <col min="2239" max="2239" width="23" style="769" bestFit="1" customWidth="1"/>
    <col min="2240" max="2240" width="20.75" style="769" bestFit="1" customWidth="1"/>
    <col min="2241" max="2242" width="23" style="769" bestFit="1" customWidth="1"/>
    <col min="2243" max="2243" width="25.25" style="769" bestFit="1" customWidth="1"/>
    <col min="2244" max="2244" width="23" style="769" bestFit="1" customWidth="1"/>
    <col min="2245" max="2245" width="18.625" style="769" bestFit="1" customWidth="1"/>
    <col min="2246" max="2248" width="20.75" style="769" bestFit="1" customWidth="1"/>
    <col min="2249" max="2249" width="19.75" style="769" bestFit="1" customWidth="1"/>
    <col min="2250" max="2251" width="22" style="769" bestFit="1" customWidth="1"/>
    <col min="2252" max="2252" width="14.125" style="769" bestFit="1" customWidth="1"/>
    <col min="2253" max="2254" width="20.75" style="769" bestFit="1" customWidth="1"/>
    <col min="2255" max="2256" width="18.625" style="769" bestFit="1" customWidth="1"/>
    <col min="2257" max="2259" width="20.75" style="769" bestFit="1" customWidth="1"/>
    <col min="2260" max="2261" width="23" style="769" bestFit="1" customWidth="1"/>
    <col min="2262" max="2262" width="20.75" style="769" bestFit="1" customWidth="1"/>
    <col min="2263" max="2264" width="23" style="769" bestFit="1" customWidth="1"/>
    <col min="2265" max="2265" width="25.25" style="769" bestFit="1" customWidth="1"/>
    <col min="2266" max="2267" width="23" style="769" bestFit="1" customWidth="1"/>
    <col min="2268" max="2270" width="25.25" style="769" bestFit="1" customWidth="1"/>
    <col min="2271" max="2272" width="27.5" style="769" bestFit="1" customWidth="1"/>
    <col min="2273" max="2273" width="25.25" style="769" bestFit="1" customWidth="1"/>
    <col min="2274" max="2275" width="27.5" style="769" bestFit="1" customWidth="1"/>
    <col min="2276" max="2276" width="29.625" style="769" bestFit="1" customWidth="1"/>
    <col min="2277" max="2277" width="27.5" style="769" bestFit="1" customWidth="1"/>
    <col min="2278" max="2278" width="24.5" style="769" bestFit="1" customWidth="1"/>
    <col min="2279" max="2279" width="29" style="769" bestFit="1" customWidth="1"/>
    <col min="2280" max="2281" width="20.75" style="769" bestFit="1" customWidth="1"/>
    <col min="2282" max="2282" width="27.5" style="769" bestFit="1" customWidth="1"/>
    <col min="2283" max="2284" width="23" style="769" bestFit="1" customWidth="1"/>
    <col min="2285" max="2285" width="29.625" style="769" bestFit="1" customWidth="1"/>
    <col min="2286" max="2286" width="9.125" style="769" bestFit="1" customWidth="1"/>
    <col min="2287" max="2289" width="18.125" style="769" bestFit="1" customWidth="1"/>
    <col min="2290" max="2290" width="20.375" style="769" bestFit="1" customWidth="1"/>
    <col min="2291" max="2291" width="25.25" style="769" bestFit="1" customWidth="1"/>
    <col min="2292" max="2292" width="27.5" style="769" bestFit="1" customWidth="1"/>
    <col min="2293" max="2294" width="9.125" style="769" bestFit="1" customWidth="1"/>
    <col min="2295" max="2295" width="11.25" style="769" bestFit="1" customWidth="1"/>
    <col min="2296" max="2296" width="15" style="769" bestFit="1" customWidth="1"/>
    <col min="2297" max="2297" width="16.375" style="769" bestFit="1" customWidth="1"/>
    <col min="2298" max="2300" width="23.25" style="769" bestFit="1" customWidth="1"/>
    <col min="2301" max="2302" width="20.75" style="769" bestFit="1" customWidth="1"/>
    <col min="2303" max="2303" width="6.625" style="769" bestFit="1" customWidth="1"/>
    <col min="2304" max="2304" width="9" style="769"/>
    <col min="2305" max="2305" width="16.375" style="769" bestFit="1" customWidth="1"/>
    <col min="2306" max="2306" width="14.125" style="769" bestFit="1" customWidth="1"/>
    <col min="2307" max="2309" width="9.75" style="769" bestFit="1" customWidth="1"/>
    <col min="2310" max="2310" width="14.125" style="769" bestFit="1" customWidth="1"/>
    <col min="2311" max="2311" width="15.25" style="769" customWidth="1"/>
    <col min="2312" max="2312" width="14.125" style="769" bestFit="1" customWidth="1"/>
    <col min="2313" max="2313" width="15.25" style="769" bestFit="1" customWidth="1"/>
    <col min="2314" max="2316" width="13.625" style="769" bestFit="1" customWidth="1"/>
    <col min="2317" max="2317" width="12" style="769" bestFit="1" customWidth="1"/>
    <col min="2318" max="2318" width="22.125" style="769" bestFit="1" customWidth="1"/>
    <col min="2319" max="2320" width="30.125" style="769" bestFit="1" customWidth="1"/>
    <col min="2321" max="2322" width="21" style="769" bestFit="1" customWidth="1"/>
    <col min="2323" max="2323" width="18.75" style="769" bestFit="1" customWidth="1"/>
    <col min="2324" max="2324" width="21" style="769" bestFit="1" customWidth="1"/>
    <col min="2325" max="2326" width="9.75" style="769" bestFit="1" customWidth="1"/>
    <col min="2327" max="2327" width="18.875" style="769" bestFit="1" customWidth="1"/>
    <col min="2328" max="2328" width="9.75" style="769" bestFit="1" customWidth="1"/>
    <col min="2329" max="2329" width="18.875" style="769" bestFit="1" customWidth="1"/>
    <col min="2330" max="2331" width="9.75" style="769" bestFit="1" customWidth="1"/>
    <col min="2332" max="2333" width="12.125" style="769" bestFit="1" customWidth="1"/>
    <col min="2334" max="2334" width="7.125" style="769" bestFit="1" customWidth="1"/>
    <col min="2335" max="2335" width="9.75" style="769" bestFit="1" customWidth="1"/>
    <col min="2336" max="2336" width="15.5" style="769" bestFit="1" customWidth="1"/>
    <col min="2337" max="2337" width="19.375" style="769" bestFit="1" customWidth="1"/>
    <col min="2338" max="2338" width="5.75" style="769" bestFit="1" customWidth="1"/>
    <col min="2339" max="2339" width="9.75" style="769" bestFit="1" customWidth="1"/>
    <col min="2340" max="2340" width="11.875" style="769" bestFit="1" customWidth="1"/>
    <col min="2341" max="2341" width="9.125" style="769" bestFit="1" customWidth="1"/>
    <col min="2342" max="2342" width="10.5" style="769" bestFit="1" customWidth="1"/>
    <col min="2343" max="2343" width="16.375" style="769" bestFit="1" customWidth="1"/>
    <col min="2344" max="2344" width="12.125" style="769" bestFit="1" customWidth="1"/>
    <col min="2345" max="2345" width="10.375" style="769" bestFit="1" customWidth="1"/>
    <col min="2346" max="2346" width="11.875" style="769" bestFit="1" customWidth="1"/>
    <col min="2347" max="2355" width="16.375" style="769" bestFit="1" customWidth="1"/>
    <col min="2356" max="2356" width="10.625" style="769" bestFit="1" customWidth="1"/>
    <col min="2357" max="2357" width="11.875" style="769" bestFit="1" customWidth="1"/>
    <col min="2358" max="2358" width="16.375" style="769" bestFit="1" customWidth="1"/>
    <col min="2359" max="2359" width="20.75" style="769" bestFit="1" customWidth="1"/>
    <col min="2360" max="2360" width="16.375" style="769" bestFit="1" customWidth="1"/>
    <col min="2361" max="2361" width="20.75" style="769" bestFit="1" customWidth="1"/>
    <col min="2362" max="2362" width="16.375" style="769" bestFit="1" customWidth="1"/>
    <col min="2363" max="2363" width="20.75" style="769" bestFit="1" customWidth="1"/>
    <col min="2364" max="2364" width="16.375" style="769" bestFit="1" customWidth="1"/>
    <col min="2365" max="2365" width="20.75" style="769" bestFit="1" customWidth="1"/>
    <col min="2366" max="2366" width="16.375" style="769" bestFit="1" customWidth="1"/>
    <col min="2367" max="2367" width="20.75" style="769" bestFit="1" customWidth="1"/>
    <col min="2368" max="2368" width="14.125" style="769" bestFit="1" customWidth="1"/>
    <col min="2369" max="2369" width="18.625" style="769" bestFit="1" customWidth="1"/>
    <col min="2370" max="2370" width="16.375" style="769" bestFit="1" customWidth="1"/>
    <col min="2371" max="2371" width="20.75" style="769" bestFit="1" customWidth="1"/>
    <col min="2372" max="2372" width="16.375" style="769" bestFit="1" customWidth="1"/>
    <col min="2373" max="2373" width="20.75" style="769" bestFit="1" customWidth="1"/>
    <col min="2374" max="2379" width="23" style="769" bestFit="1" customWidth="1"/>
    <col min="2380" max="2381" width="18.625" style="769" bestFit="1" customWidth="1"/>
    <col min="2382" max="2382" width="10.5" style="769" bestFit="1" customWidth="1"/>
    <col min="2383" max="2383" width="11.875" style="769" bestFit="1" customWidth="1"/>
    <col min="2384" max="2384" width="10.5" style="769" bestFit="1" customWidth="1"/>
    <col min="2385" max="2386" width="11.875" style="769" bestFit="1" customWidth="1"/>
    <col min="2387" max="2387" width="16.375" style="769" bestFit="1" customWidth="1"/>
    <col min="2388" max="2388" width="17.875" style="769" bestFit="1" customWidth="1"/>
    <col min="2389" max="2389" width="22.25" style="769" bestFit="1" customWidth="1"/>
    <col min="2390" max="2390" width="7.75" style="769" bestFit="1" customWidth="1"/>
    <col min="2391" max="2393" width="11.875" style="769" bestFit="1" customWidth="1"/>
    <col min="2394" max="2394" width="16.375" style="769" bestFit="1" customWidth="1"/>
    <col min="2395" max="2397" width="11.875" style="769" bestFit="1" customWidth="1"/>
    <col min="2398" max="2398" width="14.125" style="769" bestFit="1" customWidth="1"/>
    <col min="2399" max="2399" width="11.875" style="769" bestFit="1" customWidth="1"/>
    <col min="2400" max="2400" width="16.375" style="769" bestFit="1" customWidth="1"/>
    <col min="2401" max="2401" width="18.625" style="769" bestFit="1" customWidth="1"/>
    <col min="2402" max="2402" width="10.5" style="769" bestFit="1" customWidth="1"/>
    <col min="2403" max="2403" width="14.25" style="769" bestFit="1" customWidth="1"/>
    <col min="2404" max="2405" width="13.375" style="769" bestFit="1" customWidth="1"/>
    <col min="2406" max="2406" width="16.375" style="769" bestFit="1" customWidth="1"/>
    <col min="2407" max="2407" width="16.5" style="769" bestFit="1" customWidth="1"/>
    <col min="2408" max="2409" width="20.125" style="769" bestFit="1" customWidth="1"/>
    <col min="2410" max="2411" width="23" style="769" bestFit="1" customWidth="1"/>
    <col min="2412" max="2412" width="18.625" style="769" bestFit="1" customWidth="1"/>
    <col min="2413" max="2413" width="9.25" style="769" bestFit="1" customWidth="1"/>
    <col min="2414" max="2414" width="7.25" style="769" bestFit="1" customWidth="1"/>
    <col min="2415" max="2415" width="10.375" style="769" bestFit="1" customWidth="1"/>
    <col min="2416" max="2417" width="11.875" style="769" bestFit="1" customWidth="1"/>
    <col min="2418" max="2418" width="14.375" style="769" bestFit="1" customWidth="1"/>
    <col min="2419" max="2419" width="11.875" style="769" bestFit="1" customWidth="1"/>
    <col min="2420" max="2421" width="16.375" style="769" bestFit="1" customWidth="1"/>
    <col min="2422" max="2422" width="11.875" style="769" bestFit="1" customWidth="1"/>
    <col min="2423" max="2424" width="16.375" style="769" bestFit="1" customWidth="1"/>
    <col min="2425" max="2425" width="17.875" style="769" bestFit="1" customWidth="1"/>
    <col min="2426" max="2426" width="16.375" style="769" bestFit="1" customWidth="1"/>
    <col min="2427" max="2427" width="17.875" style="769" bestFit="1" customWidth="1"/>
    <col min="2428" max="2428" width="5.75" style="769" bestFit="1" customWidth="1"/>
    <col min="2429" max="2430" width="9.75" style="769" bestFit="1" customWidth="1"/>
    <col min="2431" max="2431" width="7.75" style="769" bestFit="1" customWidth="1"/>
    <col min="2432" max="2432" width="9.75" style="769" bestFit="1" customWidth="1"/>
    <col min="2433" max="2433" width="59.375" style="769" bestFit="1" customWidth="1"/>
    <col min="2434" max="2434" width="45.5" style="769" bestFit="1" customWidth="1"/>
    <col min="2435" max="2435" width="27.625" style="769" bestFit="1" customWidth="1"/>
    <col min="2436" max="2436" width="11.875" style="769" bestFit="1" customWidth="1"/>
    <col min="2437" max="2440" width="14.125" style="769" bestFit="1" customWidth="1"/>
    <col min="2441" max="2441" width="15.625" style="769" bestFit="1" customWidth="1"/>
    <col min="2442" max="2442" width="14.125" style="769" bestFit="1" customWidth="1"/>
    <col min="2443" max="2444" width="19.625" style="769" bestFit="1" customWidth="1"/>
    <col min="2445" max="2445" width="21.875" style="769" bestFit="1" customWidth="1"/>
    <col min="2446" max="2446" width="19.375" style="769" bestFit="1" customWidth="1"/>
    <col min="2447" max="2447" width="16.375" style="769" bestFit="1" customWidth="1"/>
    <col min="2448" max="2448" width="23" style="769" bestFit="1" customWidth="1"/>
    <col min="2449" max="2450" width="14.125" style="769" bestFit="1" customWidth="1"/>
    <col min="2451" max="2451" width="23.25" style="769" bestFit="1" customWidth="1"/>
    <col min="2452" max="2453" width="14.375" style="769" bestFit="1" customWidth="1"/>
    <col min="2454" max="2454" width="23.125" style="769" bestFit="1" customWidth="1"/>
    <col min="2455" max="2455" width="18.875" style="769" bestFit="1" customWidth="1"/>
    <col min="2456" max="2456" width="14.375" style="769" bestFit="1" customWidth="1"/>
    <col min="2457" max="2457" width="16.5" style="769" bestFit="1" customWidth="1"/>
    <col min="2458" max="2458" width="25.25" style="769" bestFit="1" customWidth="1"/>
    <col min="2459" max="2460" width="18.625" style="769" bestFit="1" customWidth="1"/>
    <col min="2461" max="2461" width="23" style="769" bestFit="1" customWidth="1"/>
    <col min="2462" max="2463" width="26.75" style="769" bestFit="1" customWidth="1"/>
    <col min="2464" max="2464" width="25.25" style="769" bestFit="1" customWidth="1"/>
    <col min="2465" max="2465" width="29.625" style="769" bestFit="1" customWidth="1"/>
    <col min="2466" max="2466" width="25.25" style="769" bestFit="1" customWidth="1"/>
    <col min="2467" max="2467" width="29.625" style="769" bestFit="1" customWidth="1"/>
    <col min="2468" max="2471" width="20.875" style="769" bestFit="1" customWidth="1"/>
    <col min="2472" max="2472" width="13.875" style="769" bestFit="1" customWidth="1"/>
    <col min="2473" max="2473" width="16.5" style="769" bestFit="1" customWidth="1"/>
    <col min="2474" max="2474" width="7.75" style="769" bestFit="1" customWidth="1"/>
    <col min="2475" max="2475" width="20.75" style="769" bestFit="1" customWidth="1"/>
    <col min="2476" max="2478" width="16.375" style="769" bestFit="1" customWidth="1"/>
    <col min="2479" max="2482" width="31" style="769" bestFit="1" customWidth="1"/>
    <col min="2483" max="2484" width="18.625" style="769" bestFit="1" customWidth="1"/>
    <col min="2485" max="2485" width="16.375" style="769" bestFit="1" customWidth="1"/>
    <col min="2486" max="2487" width="18.625" style="769" bestFit="1" customWidth="1"/>
    <col min="2488" max="2488" width="16.375" style="769" bestFit="1" customWidth="1"/>
    <col min="2489" max="2490" width="18.625" style="769" bestFit="1" customWidth="1"/>
    <col min="2491" max="2491" width="20.75" style="769" bestFit="1" customWidth="1"/>
    <col min="2492" max="2493" width="23" style="769" bestFit="1" customWidth="1"/>
    <col min="2494" max="2494" width="25.25" style="769" bestFit="1" customWidth="1"/>
    <col min="2495" max="2495" width="23" style="769" bestFit="1" customWidth="1"/>
    <col min="2496" max="2496" width="20.75" style="769" bestFit="1" customWidth="1"/>
    <col min="2497" max="2498" width="23" style="769" bestFit="1" customWidth="1"/>
    <col min="2499" max="2499" width="25.25" style="769" bestFit="1" customWidth="1"/>
    <col min="2500" max="2500" width="23" style="769" bestFit="1" customWidth="1"/>
    <col min="2501" max="2501" width="18.625" style="769" bestFit="1" customWidth="1"/>
    <col min="2502" max="2504" width="20.75" style="769" bestFit="1" customWidth="1"/>
    <col min="2505" max="2505" width="19.75" style="769" bestFit="1" customWidth="1"/>
    <col min="2506" max="2507" width="22" style="769" bestFit="1" customWidth="1"/>
    <col min="2508" max="2508" width="14.125" style="769" bestFit="1" customWidth="1"/>
    <col min="2509" max="2510" width="20.75" style="769" bestFit="1" customWidth="1"/>
    <col min="2511" max="2512" width="18.625" style="769" bestFit="1" customWidth="1"/>
    <col min="2513" max="2515" width="20.75" style="769" bestFit="1" customWidth="1"/>
    <col min="2516" max="2517" width="23" style="769" bestFit="1" customWidth="1"/>
    <col min="2518" max="2518" width="20.75" style="769" bestFit="1" customWidth="1"/>
    <col min="2519" max="2520" width="23" style="769" bestFit="1" customWidth="1"/>
    <col min="2521" max="2521" width="25.25" style="769" bestFit="1" customWidth="1"/>
    <col min="2522" max="2523" width="23" style="769" bestFit="1" customWidth="1"/>
    <col min="2524" max="2526" width="25.25" style="769" bestFit="1" customWidth="1"/>
    <col min="2527" max="2528" width="27.5" style="769" bestFit="1" customWidth="1"/>
    <col min="2529" max="2529" width="25.25" style="769" bestFit="1" customWidth="1"/>
    <col min="2530" max="2531" width="27.5" style="769" bestFit="1" customWidth="1"/>
    <col min="2532" max="2532" width="29.625" style="769" bestFit="1" customWidth="1"/>
    <col min="2533" max="2533" width="27.5" style="769" bestFit="1" customWidth="1"/>
    <col min="2534" max="2534" width="24.5" style="769" bestFit="1" customWidth="1"/>
    <col min="2535" max="2535" width="29" style="769" bestFit="1" customWidth="1"/>
    <col min="2536" max="2537" width="20.75" style="769" bestFit="1" customWidth="1"/>
    <col min="2538" max="2538" width="27.5" style="769" bestFit="1" customWidth="1"/>
    <col min="2539" max="2540" width="23" style="769" bestFit="1" customWidth="1"/>
    <col min="2541" max="2541" width="29.625" style="769" bestFit="1" customWidth="1"/>
    <col min="2542" max="2542" width="9.125" style="769" bestFit="1" customWidth="1"/>
    <col min="2543" max="2545" width="18.125" style="769" bestFit="1" customWidth="1"/>
    <col min="2546" max="2546" width="20.375" style="769" bestFit="1" customWidth="1"/>
    <col min="2547" max="2547" width="25.25" style="769" bestFit="1" customWidth="1"/>
    <col min="2548" max="2548" width="27.5" style="769" bestFit="1" customWidth="1"/>
    <col min="2549" max="2550" width="9.125" style="769" bestFit="1" customWidth="1"/>
    <col min="2551" max="2551" width="11.25" style="769" bestFit="1" customWidth="1"/>
    <col min="2552" max="2552" width="15" style="769" bestFit="1" customWidth="1"/>
    <col min="2553" max="2553" width="16.375" style="769" bestFit="1" customWidth="1"/>
    <col min="2554" max="2556" width="23.25" style="769" bestFit="1" customWidth="1"/>
    <col min="2557" max="2558" width="20.75" style="769" bestFit="1" customWidth="1"/>
    <col min="2559" max="2559" width="6.625" style="769" bestFit="1" customWidth="1"/>
    <col min="2560" max="2560" width="9" style="769"/>
    <col min="2561" max="2561" width="16.375" style="769" bestFit="1" customWidth="1"/>
    <col min="2562" max="2562" width="14.125" style="769" bestFit="1" customWidth="1"/>
    <col min="2563" max="2565" width="9.75" style="769" bestFit="1" customWidth="1"/>
    <col min="2566" max="2566" width="14.125" style="769" bestFit="1" customWidth="1"/>
    <col min="2567" max="2567" width="15.25" style="769" customWidth="1"/>
    <col min="2568" max="2568" width="14.125" style="769" bestFit="1" customWidth="1"/>
    <col min="2569" max="2569" width="15.25" style="769" bestFit="1" customWidth="1"/>
    <col min="2570" max="2572" width="13.625" style="769" bestFit="1" customWidth="1"/>
    <col min="2573" max="2573" width="12" style="769" bestFit="1" customWidth="1"/>
    <col min="2574" max="2574" width="22.125" style="769" bestFit="1" customWidth="1"/>
    <col min="2575" max="2576" width="30.125" style="769" bestFit="1" customWidth="1"/>
    <col min="2577" max="2578" width="21" style="769" bestFit="1" customWidth="1"/>
    <col min="2579" max="2579" width="18.75" style="769" bestFit="1" customWidth="1"/>
    <col min="2580" max="2580" width="21" style="769" bestFit="1" customWidth="1"/>
    <col min="2581" max="2582" width="9.75" style="769" bestFit="1" customWidth="1"/>
    <col min="2583" max="2583" width="18.875" style="769" bestFit="1" customWidth="1"/>
    <col min="2584" max="2584" width="9.75" style="769" bestFit="1" customWidth="1"/>
    <col min="2585" max="2585" width="18.875" style="769" bestFit="1" customWidth="1"/>
    <col min="2586" max="2587" width="9.75" style="769" bestFit="1" customWidth="1"/>
    <col min="2588" max="2589" width="12.125" style="769" bestFit="1" customWidth="1"/>
    <col min="2590" max="2590" width="7.125" style="769" bestFit="1" customWidth="1"/>
    <col min="2591" max="2591" width="9.75" style="769" bestFit="1" customWidth="1"/>
    <col min="2592" max="2592" width="15.5" style="769" bestFit="1" customWidth="1"/>
    <col min="2593" max="2593" width="19.375" style="769" bestFit="1" customWidth="1"/>
    <col min="2594" max="2594" width="5.75" style="769" bestFit="1" customWidth="1"/>
    <col min="2595" max="2595" width="9.75" style="769" bestFit="1" customWidth="1"/>
    <col min="2596" max="2596" width="11.875" style="769" bestFit="1" customWidth="1"/>
    <col min="2597" max="2597" width="9.125" style="769" bestFit="1" customWidth="1"/>
    <col min="2598" max="2598" width="10.5" style="769" bestFit="1" customWidth="1"/>
    <col min="2599" max="2599" width="16.375" style="769" bestFit="1" customWidth="1"/>
    <col min="2600" max="2600" width="12.125" style="769" bestFit="1" customWidth="1"/>
    <col min="2601" max="2601" width="10.375" style="769" bestFit="1" customWidth="1"/>
    <col min="2602" max="2602" width="11.875" style="769" bestFit="1" customWidth="1"/>
    <col min="2603" max="2611" width="16.375" style="769" bestFit="1" customWidth="1"/>
    <col min="2612" max="2612" width="10.625" style="769" bestFit="1" customWidth="1"/>
    <col min="2613" max="2613" width="11.875" style="769" bestFit="1" customWidth="1"/>
    <col min="2614" max="2614" width="16.375" style="769" bestFit="1" customWidth="1"/>
    <col min="2615" max="2615" width="20.75" style="769" bestFit="1" customWidth="1"/>
    <col min="2616" max="2616" width="16.375" style="769" bestFit="1" customWidth="1"/>
    <col min="2617" max="2617" width="20.75" style="769" bestFit="1" customWidth="1"/>
    <col min="2618" max="2618" width="16.375" style="769" bestFit="1" customWidth="1"/>
    <col min="2619" max="2619" width="20.75" style="769" bestFit="1" customWidth="1"/>
    <col min="2620" max="2620" width="16.375" style="769" bestFit="1" customWidth="1"/>
    <col min="2621" max="2621" width="20.75" style="769" bestFit="1" customWidth="1"/>
    <col min="2622" max="2622" width="16.375" style="769" bestFit="1" customWidth="1"/>
    <col min="2623" max="2623" width="20.75" style="769" bestFit="1" customWidth="1"/>
    <col min="2624" max="2624" width="14.125" style="769" bestFit="1" customWidth="1"/>
    <col min="2625" max="2625" width="18.625" style="769" bestFit="1" customWidth="1"/>
    <col min="2626" max="2626" width="16.375" style="769" bestFit="1" customWidth="1"/>
    <col min="2627" max="2627" width="20.75" style="769" bestFit="1" customWidth="1"/>
    <col min="2628" max="2628" width="16.375" style="769" bestFit="1" customWidth="1"/>
    <col min="2629" max="2629" width="20.75" style="769" bestFit="1" customWidth="1"/>
    <col min="2630" max="2635" width="23" style="769" bestFit="1" customWidth="1"/>
    <col min="2636" max="2637" width="18.625" style="769" bestFit="1" customWidth="1"/>
    <col min="2638" max="2638" width="10.5" style="769" bestFit="1" customWidth="1"/>
    <col min="2639" max="2639" width="11.875" style="769" bestFit="1" customWidth="1"/>
    <col min="2640" max="2640" width="10.5" style="769" bestFit="1" customWidth="1"/>
    <col min="2641" max="2642" width="11.875" style="769" bestFit="1" customWidth="1"/>
    <col min="2643" max="2643" width="16.375" style="769" bestFit="1" customWidth="1"/>
    <col min="2644" max="2644" width="17.875" style="769" bestFit="1" customWidth="1"/>
    <col min="2645" max="2645" width="22.25" style="769" bestFit="1" customWidth="1"/>
    <col min="2646" max="2646" width="7.75" style="769" bestFit="1" customWidth="1"/>
    <col min="2647" max="2649" width="11.875" style="769" bestFit="1" customWidth="1"/>
    <col min="2650" max="2650" width="16.375" style="769" bestFit="1" customWidth="1"/>
    <col min="2651" max="2653" width="11.875" style="769" bestFit="1" customWidth="1"/>
    <col min="2654" max="2654" width="14.125" style="769" bestFit="1" customWidth="1"/>
    <col min="2655" max="2655" width="11.875" style="769" bestFit="1" customWidth="1"/>
    <col min="2656" max="2656" width="16.375" style="769" bestFit="1" customWidth="1"/>
    <col min="2657" max="2657" width="18.625" style="769" bestFit="1" customWidth="1"/>
    <col min="2658" max="2658" width="10.5" style="769" bestFit="1" customWidth="1"/>
    <col min="2659" max="2659" width="14.25" style="769" bestFit="1" customWidth="1"/>
    <col min="2660" max="2661" width="13.375" style="769" bestFit="1" customWidth="1"/>
    <col min="2662" max="2662" width="16.375" style="769" bestFit="1" customWidth="1"/>
    <col min="2663" max="2663" width="16.5" style="769" bestFit="1" customWidth="1"/>
    <col min="2664" max="2665" width="20.125" style="769" bestFit="1" customWidth="1"/>
    <col min="2666" max="2667" width="23" style="769" bestFit="1" customWidth="1"/>
    <col min="2668" max="2668" width="18.625" style="769" bestFit="1" customWidth="1"/>
    <col min="2669" max="2669" width="9.25" style="769" bestFit="1" customWidth="1"/>
    <col min="2670" max="2670" width="7.25" style="769" bestFit="1" customWidth="1"/>
    <col min="2671" max="2671" width="10.375" style="769" bestFit="1" customWidth="1"/>
    <col min="2672" max="2673" width="11.875" style="769" bestFit="1" customWidth="1"/>
    <col min="2674" max="2674" width="14.375" style="769" bestFit="1" customWidth="1"/>
    <col min="2675" max="2675" width="11.875" style="769" bestFit="1" customWidth="1"/>
    <col min="2676" max="2677" width="16.375" style="769" bestFit="1" customWidth="1"/>
    <col min="2678" max="2678" width="11.875" style="769" bestFit="1" customWidth="1"/>
    <col min="2679" max="2680" width="16.375" style="769" bestFit="1" customWidth="1"/>
    <col min="2681" max="2681" width="17.875" style="769" bestFit="1" customWidth="1"/>
    <col min="2682" max="2682" width="16.375" style="769" bestFit="1" customWidth="1"/>
    <col min="2683" max="2683" width="17.875" style="769" bestFit="1" customWidth="1"/>
    <col min="2684" max="2684" width="5.75" style="769" bestFit="1" customWidth="1"/>
    <col min="2685" max="2686" width="9.75" style="769" bestFit="1" customWidth="1"/>
    <col min="2687" max="2687" width="7.75" style="769" bestFit="1" customWidth="1"/>
    <col min="2688" max="2688" width="9.75" style="769" bestFit="1" customWidth="1"/>
    <col min="2689" max="2689" width="59.375" style="769" bestFit="1" customWidth="1"/>
    <col min="2690" max="2690" width="45.5" style="769" bestFit="1" customWidth="1"/>
    <col min="2691" max="2691" width="27.625" style="769" bestFit="1" customWidth="1"/>
    <col min="2692" max="2692" width="11.875" style="769" bestFit="1" customWidth="1"/>
    <col min="2693" max="2696" width="14.125" style="769" bestFit="1" customWidth="1"/>
    <col min="2697" max="2697" width="15.625" style="769" bestFit="1" customWidth="1"/>
    <col min="2698" max="2698" width="14.125" style="769" bestFit="1" customWidth="1"/>
    <col min="2699" max="2700" width="19.625" style="769" bestFit="1" customWidth="1"/>
    <col min="2701" max="2701" width="21.875" style="769" bestFit="1" customWidth="1"/>
    <col min="2702" max="2702" width="19.375" style="769" bestFit="1" customWidth="1"/>
    <col min="2703" max="2703" width="16.375" style="769" bestFit="1" customWidth="1"/>
    <col min="2704" max="2704" width="23" style="769" bestFit="1" customWidth="1"/>
    <col min="2705" max="2706" width="14.125" style="769" bestFit="1" customWidth="1"/>
    <col min="2707" max="2707" width="23.25" style="769" bestFit="1" customWidth="1"/>
    <col min="2708" max="2709" width="14.375" style="769" bestFit="1" customWidth="1"/>
    <col min="2710" max="2710" width="23.125" style="769" bestFit="1" customWidth="1"/>
    <col min="2711" max="2711" width="18.875" style="769" bestFit="1" customWidth="1"/>
    <col min="2712" max="2712" width="14.375" style="769" bestFit="1" customWidth="1"/>
    <col min="2713" max="2713" width="16.5" style="769" bestFit="1" customWidth="1"/>
    <col min="2714" max="2714" width="25.25" style="769" bestFit="1" customWidth="1"/>
    <col min="2715" max="2716" width="18.625" style="769" bestFit="1" customWidth="1"/>
    <col min="2717" max="2717" width="23" style="769" bestFit="1" customWidth="1"/>
    <col min="2718" max="2719" width="26.75" style="769" bestFit="1" customWidth="1"/>
    <col min="2720" max="2720" width="25.25" style="769" bestFit="1" customWidth="1"/>
    <col min="2721" max="2721" width="29.625" style="769" bestFit="1" customWidth="1"/>
    <col min="2722" max="2722" width="25.25" style="769" bestFit="1" customWidth="1"/>
    <col min="2723" max="2723" width="29.625" style="769" bestFit="1" customWidth="1"/>
    <col min="2724" max="2727" width="20.875" style="769" bestFit="1" customWidth="1"/>
    <col min="2728" max="2728" width="13.875" style="769" bestFit="1" customWidth="1"/>
    <col min="2729" max="2729" width="16.5" style="769" bestFit="1" customWidth="1"/>
    <col min="2730" max="2730" width="7.75" style="769" bestFit="1" customWidth="1"/>
    <col min="2731" max="2731" width="20.75" style="769" bestFit="1" customWidth="1"/>
    <col min="2732" max="2734" width="16.375" style="769" bestFit="1" customWidth="1"/>
    <col min="2735" max="2738" width="31" style="769" bestFit="1" customWidth="1"/>
    <col min="2739" max="2740" width="18.625" style="769" bestFit="1" customWidth="1"/>
    <col min="2741" max="2741" width="16.375" style="769" bestFit="1" customWidth="1"/>
    <col min="2742" max="2743" width="18.625" style="769" bestFit="1" customWidth="1"/>
    <col min="2744" max="2744" width="16.375" style="769" bestFit="1" customWidth="1"/>
    <col min="2745" max="2746" width="18.625" style="769" bestFit="1" customWidth="1"/>
    <col min="2747" max="2747" width="20.75" style="769" bestFit="1" customWidth="1"/>
    <col min="2748" max="2749" width="23" style="769" bestFit="1" customWidth="1"/>
    <col min="2750" max="2750" width="25.25" style="769" bestFit="1" customWidth="1"/>
    <col min="2751" max="2751" width="23" style="769" bestFit="1" customWidth="1"/>
    <col min="2752" max="2752" width="20.75" style="769" bestFit="1" customWidth="1"/>
    <col min="2753" max="2754" width="23" style="769" bestFit="1" customWidth="1"/>
    <col min="2755" max="2755" width="25.25" style="769" bestFit="1" customWidth="1"/>
    <col min="2756" max="2756" width="23" style="769" bestFit="1" customWidth="1"/>
    <col min="2757" max="2757" width="18.625" style="769" bestFit="1" customWidth="1"/>
    <col min="2758" max="2760" width="20.75" style="769" bestFit="1" customWidth="1"/>
    <col min="2761" max="2761" width="19.75" style="769" bestFit="1" customWidth="1"/>
    <col min="2762" max="2763" width="22" style="769" bestFit="1" customWidth="1"/>
    <col min="2764" max="2764" width="14.125" style="769" bestFit="1" customWidth="1"/>
    <col min="2765" max="2766" width="20.75" style="769" bestFit="1" customWidth="1"/>
    <col min="2767" max="2768" width="18.625" style="769" bestFit="1" customWidth="1"/>
    <col min="2769" max="2771" width="20.75" style="769" bestFit="1" customWidth="1"/>
    <col min="2772" max="2773" width="23" style="769" bestFit="1" customWidth="1"/>
    <col min="2774" max="2774" width="20.75" style="769" bestFit="1" customWidth="1"/>
    <col min="2775" max="2776" width="23" style="769" bestFit="1" customWidth="1"/>
    <col min="2777" max="2777" width="25.25" style="769" bestFit="1" customWidth="1"/>
    <col min="2778" max="2779" width="23" style="769" bestFit="1" customWidth="1"/>
    <col min="2780" max="2782" width="25.25" style="769" bestFit="1" customWidth="1"/>
    <col min="2783" max="2784" width="27.5" style="769" bestFit="1" customWidth="1"/>
    <col min="2785" max="2785" width="25.25" style="769" bestFit="1" customWidth="1"/>
    <col min="2786" max="2787" width="27.5" style="769" bestFit="1" customWidth="1"/>
    <col min="2788" max="2788" width="29.625" style="769" bestFit="1" customWidth="1"/>
    <col min="2789" max="2789" width="27.5" style="769" bestFit="1" customWidth="1"/>
    <col min="2790" max="2790" width="24.5" style="769" bestFit="1" customWidth="1"/>
    <col min="2791" max="2791" width="29" style="769" bestFit="1" customWidth="1"/>
    <col min="2792" max="2793" width="20.75" style="769" bestFit="1" customWidth="1"/>
    <col min="2794" max="2794" width="27.5" style="769" bestFit="1" customWidth="1"/>
    <col min="2795" max="2796" width="23" style="769" bestFit="1" customWidth="1"/>
    <col min="2797" max="2797" width="29.625" style="769" bestFit="1" customWidth="1"/>
    <col min="2798" max="2798" width="9.125" style="769" bestFit="1" customWidth="1"/>
    <col min="2799" max="2801" width="18.125" style="769" bestFit="1" customWidth="1"/>
    <col min="2802" max="2802" width="20.375" style="769" bestFit="1" customWidth="1"/>
    <col min="2803" max="2803" width="25.25" style="769" bestFit="1" customWidth="1"/>
    <col min="2804" max="2804" width="27.5" style="769" bestFit="1" customWidth="1"/>
    <col min="2805" max="2806" width="9.125" style="769" bestFit="1" customWidth="1"/>
    <col min="2807" max="2807" width="11.25" style="769" bestFit="1" customWidth="1"/>
    <col min="2808" max="2808" width="15" style="769" bestFit="1" customWidth="1"/>
    <col min="2809" max="2809" width="16.375" style="769" bestFit="1" customWidth="1"/>
    <col min="2810" max="2812" width="23.25" style="769" bestFit="1" customWidth="1"/>
    <col min="2813" max="2814" width="20.75" style="769" bestFit="1" customWidth="1"/>
    <col min="2815" max="2815" width="6.625" style="769" bestFit="1" customWidth="1"/>
    <col min="2816" max="2816" width="9" style="769"/>
    <col min="2817" max="2817" width="16.375" style="769" bestFit="1" customWidth="1"/>
    <col min="2818" max="2818" width="14.125" style="769" bestFit="1" customWidth="1"/>
    <col min="2819" max="2821" width="9.75" style="769" bestFit="1" customWidth="1"/>
    <col min="2822" max="2822" width="14.125" style="769" bestFit="1" customWidth="1"/>
    <col min="2823" max="2823" width="15.25" style="769" customWidth="1"/>
    <col min="2824" max="2824" width="14.125" style="769" bestFit="1" customWidth="1"/>
    <col min="2825" max="2825" width="15.25" style="769" bestFit="1" customWidth="1"/>
    <col min="2826" max="2828" width="13.625" style="769" bestFit="1" customWidth="1"/>
    <col min="2829" max="2829" width="12" style="769" bestFit="1" customWidth="1"/>
    <col min="2830" max="2830" width="22.125" style="769" bestFit="1" customWidth="1"/>
    <col min="2831" max="2832" width="30.125" style="769" bestFit="1" customWidth="1"/>
    <col min="2833" max="2834" width="21" style="769" bestFit="1" customWidth="1"/>
    <col min="2835" max="2835" width="18.75" style="769" bestFit="1" customWidth="1"/>
    <col min="2836" max="2836" width="21" style="769" bestFit="1" customWidth="1"/>
    <col min="2837" max="2838" width="9.75" style="769" bestFit="1" customWidth="1"/>
    <col min="2839" max="2839" width="18.875" style="769" bestFit="1" customWidth="1"/>
    <col min="2840" max="2840" width="9.75" style="769" bestFit="1" customWidth="1"/>
    <col min="2841" max="2841" width="18.875" style="769" bestFit="1" customWidth="1"/>
    <col min="2842" max="2843" width="9.75" style="769" bestFit="1" customWidth="1"/>
    <col min="2844" max="2845" width="12.125" style="769" bestFit="1" customWidth="1"/>
    <col min="2846" max="2846" width="7.125" style="769" bestFit="1" customWidth="1"/>
    <col min="2847" max="2847" width="9.75" style="769" bestFit="1" customWidth="1"/>
    <col min="2848" max="2848" width="15.5" style="769" bestFit="1" customWidth="1"/>
    <col min="2849" max="2849" width="19.375" style="769" bestFit="1" customWidth="1"/>
    <col min="2850" max="2850" width="5.75" style="769" bestFit="1" customWidth="1"/>
    <col min="2851" max="2851" width="9.75" style="769" bestFit="1" customWidth="1"/>
    <col min="2852" max="2852" width="11.875" style="769" bestFit="1" customWidth="1"/>
    <col min="2853" max="2853" width="9.125" style="769" bestFit="1" customWidth="1"/>
    <col min="2854" max="2854" width="10.5" style="769" bestFit="1" customWidth="1"/>
    <col min="2855" max="2855" width="16.375" style="769" bestFit="1" customWidth="1"/>
    <col min="2856" max="2856" width="12.125" style="769" bestFit="1" customWidth="1"/>
    <col min="2857" max="2857" width="10.375" style="769" bestFit="1" customWidth="1"/>
    <col min="2858" max="2858" width="11.875" style="769" bestFit="1" customWidth="1"/>
    <col min="2859" max="2867" width="16.375" style="769" bestFit="1" customWidth="1"/>
    <col min="2868" max="2868" width="10.625" style="769" bestFit="1" customWidth="1"/>
    <col min="2869" max="2869" width="11.875" style="769" bestFit="1" customWidth="1"/>
    <col min="2870" max="2870" width="16.375" style="769" bestFit="1" customWidth="1"/>
    <col min="2871" max="2871" width="20.75" style="769" bestFit="1" customWidth="1"/>
    <col min="2872" max="2872" width="16.375" style="769" bestFit="1" customWidth="1"/>
    <col min="2873" max="2873" width="20.75" style="769" bestFit="1" customWidth="1"/>
    <col min="2874" max="2874" width="16.375" style="769" bestFit="1" customWidth="1"/>
    <col min="2875" max="2875" width="20.75" style="769" bestFit="1" customWidth="1"/>
    <col min="2876" max="2876" width="16.375" style="769" bestFit="1" customWidth="1"/>
    <col min="2877" max="2877" width="20.75" style="769" bestFit="1" customWidth="1"/>
    <col min="2878" max="2878" width="16.375" style="769" bestFit="1" customWidth="1"/>
    <col min="2879" max="2879" width="20.75" style="769" bestFit="1" customWidth="1"/>
    <col min="2880" max="2880" width="14.125" style="769" bestFit="1" customWidth="1"/>
    <col min="2881" max="2881" width="18.625" style="769" bestFit="1" customWidth="1"/>
    <col min="2882" max="2882" width="16.375" style="769" bestFit="1" customWidth="1"/>
    <col min="2883" max="2883" width="20.75" style="769" bestFit="1" customWidth="1"/>
    <col min="2884" max="2884" width="16.375" style="769" bestFit="1" customWidth="1"/>
    <col min="2885" max="2885" width="20.75" style="769" bestFit="1" customWidth="1"/>
    <col min="2886" max="2891" width="23" style="769" bestFit="1" customWidth="1"/>
    <col min="2892" max="2893" width="18.625" style="769" bestFit="1" customWidth="1"/>
    <col min="2894" max="2894" width="10.5" style="769" bestFit="1" customWidth="1"/>
    <col min="2895" max="2895" width="11.875" style="769" bestFit="1" customWidth="1"/>
    <col min="2896" max="2896" width="10.5" style="769" bestFit="1" customWidth="1"/>
    <col min="2897" max="2898" width="11.875" style="769" bestFit="1" customWidth="1"/>
    <col min="2899" max="2899" width="16.375" style="769" bestFit="1" customWidth="1"/>
    <col min="2900" max="2900" width="17.875" style="769" bestFit="1" customWidth="1"/>
    <col min="2901" max="2901" width="22.25" style="769" bestFit="1" customWidth="1"/>
    <col min="2902" max="2902" width="7.75" style="769" bestFit="1" customWidth="1"/>
    <col min="2903" max="2905" width="11.875" style="769" bestFit="1" customWidth="1"/>
    <col min="2906" max="2906" width="16.375" style="769" bestFit="1" customWidth="1"/>
    <col min="2907" max="2909" width="11.875" style="769" bestFit="1" customWidth="1"/>
    <col min="2910" max="2910" width="14.125" style="769" bestFit="1" customWidth="1"/>
    <col min="2911" max="2911" width="11.875" style="769" bestFit="1" customWidth="1"/>
    <col min="2912" max="2912" width="16.375" style="769" bestFit="1" customWidth="1"/>
    <col min="2913" max="2913" width="18.625" style="769" bestFit="1" customWidth="1"/>
    <col min="2914" max="2914" width="10.5" style="769" bestFit="1" customWidth="1"/>
    <col min="2915" max="2915" width="14.25" style="769" bestFit="1" customWidth="1"/>
    <col min="2916" max="2917" width="13.375" style="769" bestFit="1" customWidth="1"/>
    <col min="2918" max="2918" width="16.375" style="769" bestFit="1" customWidth="1"/>
    <col min="2919" max="2919" width="16.5" style="769" bestFit="1" customWidth="1"/>
    <col min="2920" max="2921" width="20.125" style="769" bestFit="1" customWidth="1"/>
    <col min="2922" max="2923" width="23" style="769" bestFit="1" customWidth="1"/>
    <col min="2924" max="2924" width="18.625" style="769" bestFit="1" customWidth="1"/>
    <col min="2925" max="2925" width="9.25" style="769" bestFit="1" customWidth="1"/>
    <col min="2926" max="2926" width="7.25" style="769" bestFit="1" customWidth="1"/>
    <col min="2927" max="2927" width="10.375" style="769" bestFit="1" customWidth="1"/>
    <col min="2928" max="2929" width="11.875" style="769" bestFit="1" customWidth="1"/>
    <col min="2930" max="2930" width="14.375" style="769" bestFit="1" customWidth="1"/>
    <col min="2931" max="2931" width="11.875" style="769" bestFit="1" customWidth="1"/>
    <col min="2932" max="2933" width="16.375" style="769" bestFit="1" customWidth="1"/>
    <col min="2934" max="2934" width="11.875" style="769" bestFit="1" customWidth="1"/>
    <col min="2935" max="2936" width="16.375" style="769" bestFit="1" customWidth="1"/>
    <col min="2937" max="2937" width="17.875" style="769" bestFit="1" customWidth="1"/>
    <col min="2938" max="2938" width="16.375" style="769" bestFit="1" customWidth="1"/>
    <col min="2939" max="2939" width="17.875" style="769" bestFit="1" customWidth="1"/>
    <col min="2940" max="2940" width="5.75" style="769" bestFit="1" customWidth="1"/>
    <col min="2941" max="2942" width="9.75" style="769" bestFit="1" customWidth="1"/>
    <col min="2943" max="2943" width="7.75" style="769" bestFit="1" customWidth="1"/>
    <col min="2944" max="2944" width="9.75" style="769" bestFit="1" customWidth="1"/>
    <col min="2945" max="2945" width="59.375" style="769" bestFit="1" customWidth="1"/>
    <col min="2946" max="2946" width="45.5" style="769" bestFit="1" customWidth="1"/>
    <col min="2947" max="2947" width="27.625" style="769" bestFit="1" customWidth="1"/>
    <col min="2948" max="2948" width="11.875" style="769" bestFit="1" customWidth="1"/>
    <col min="2949" max="2952" width="14.125" style="769" bestFit="1" customWidth="1"/>
    <col min="2953" max="2953" width="15.625" style="769" bestFit="1" customWidth="1"/>
    <col min="2954" max="2954" width="14.125" style="769" bestFit="1" customWidth="1"/>
    <col min="2955" max="2956" width="19.625" style="769" bestFit="1" customWidth="1"/>
    <col min="2957" max="2957" width="21.875" style="769" bestFit="1" customWidth="1"/>
    <col min="2958" max="2958" width="19.375" style="769" bestFit="1" customWidth="1"/>
    <col min="2959" max="2959" width="16.375" style="769" bestFit="1" customWidth="1"/>
    <col min="2960" max="2960" width="23" style="769" bestFit="1" customWidth="1"/>
    <col min="2961" max="2962" width="14.125" style="769" bestFit="1" customWidth="1"/>
    <col min="2963" max="2963" width="23.25" style="769" bestFit="1" customWidth="1"/>
    <col min="2964" max="2965" width="14.375" style="769" bestFit="1" customWidth="1"/>
    <col min="2966" max="2966" width="23.125" style="769" bestFit="1" customWidth="1"/>
    <col min="2967" max="2967" width="18.875" style="769" bestFit="1" customWidth="1"/>
    <col min="2968" max="2968" width="14.375" style="769" bestFit="1" customWidth="1"/>
    <col min="2969" max="2969" width="16.5" style="769" bestFit="1" customWidth="1"/>
    <col min="2970" max="2970" width="25.25" style="769" bestFit="1" customWidth="1"/>
    <col min="2971" max="2972" width="18.625" style="769" bestFit="1" customWidth="1"/>
    <col min="2973" max="2973" width="23" style="769" bestFit="1" customWidth="1"/>
    <col min="2974" max="2975" width="26.75" style="769" bestFit="1" customWidth="1"/>
    <col min="2976" max="2976" width="25.25" style="769" bestFit="1" customWidth="1"/>
    <col min="2977" max="2977" width="29.625" style="769" bestFit="1" customWidth="1"/>
    <col min="2978" max="2978" width="25.25" style="769" bestFit="1" customWidth="1"/>
    <col min="2979" max="2979" width="29.625" style="769" bestFit="1" customWidth="1"/>
    <col min="2980" max="2983" width="20.875" style="769" bestFit="1" customWidth="1"/>
    <col min="2984" max="2984" width="13.875" style="769" bestFit="1" customWidth="1"/>
    <col min="2985" max="2985" width="16.5" style="769" bestFit="1" customWidth="1"/>
    <col min="2986" max="2986" width="7.75" style="769" bestFit="1" customWidth="1"/>
    <col min="2987" max="2987" width="20.75" style="769" bestFit="1" customWidth="1"/>
    <col min="2988" max="2990" width="16.375" style="769" bestFit="1" customWidth="1"/>
    <col min="2991" max="2994" width="31" style="769" bestFit="1" customWidth="1"/>
    <col min="2995" max="2996" width="18.625" style="769" bestFit="1" customWidth="1"/>
    <col min="2997" max="2997" width="16.375" style="769" bestFit="1" customWidth="1"/>
    <col min="2998" max="2999" width="18.625" style="769" bestFit="1" customWidth="1"/>
    <col min="3000" max="3000" width="16.375" style="769" bestFit="1" customWidth="1"/>
    <col min="3001" max="3002" width="18.625" style="769" bestFit="1" customWidth="1"/>
    <col min="3003" max="3003" width="20.75" style="769" bestFit="1" customWidth="1"/>
    <col min="3004" max="3005" width="23" style="769" bestFit="1" customWidth="1"/>
    <col min="3006" max="3006" width="25.25" style="769" bestFit="1" customWidth="1"/>
    <col min="3007" max="3007" width="23" style="769" bestFit="1" customWidth="1"/>
    <col min="3008" max="3008" width="20.75" style="769" bestFit="1" customWidth="1"/>
    <col min="3009" max="3010" width="23" style="769" bestFit="1" customWidth="1"/>
    <col min="3011" max="3011" width="25.25" style="769" bestFit="1" customWidth="1"/>
    <col min="3012" max="3012" width="23" style="769" bestFit="1" customWidth="1"/>
    <col min="3013" max="3013" width="18.625" style="769" bestFit="1" customWidth="1"/>
    <col min="3014" max="3016" width="20.75" style="769" bestFit="1" customWidth="1"/>
    <col min="3017" max="3017" width="19.75" style="769" bestFit="1" customWidth="1"/>
    <col min="3018" max="3019" width="22" style="769" bestFit="1" customWidth="1"/>
    <col min="3020" max="3020" width="14.125" style="769" bestFit="1" customWidth="1"/>
    <col min="3021" max="3022" width="20.75" style="769" bestFit="1" customWidth="1"/>
    <col min="3023" max="3024" width="18.625" style="769" bestFit="1" customWidth="1"/>
    <col min="3025" max="3027" width="20.75" style="769" bestFit="1" customWidth="1"/>
    <col min="3028" max="3029" width="23" style="769" bestFit="1" customWidth="1"/>
    <col min="3030" max="3030" width="20.75" style="769" bestFit="1" customWidth="1"/>
    <col min="3031" max="3032" width="23" style="769" bestFit="1" customWidth="1"/>
    <col min="3033" max="3033" width="25.25" style="769" bestFit="1" customWidth="1"/>
    <col min="3034" max="3035" width="23" style="769" bestFit="1" customWidth="1"/>
    <col min="3036" max="3038" width="25.25" style="769" bestFit="1" customWidth="1"/>
    <col min="3039" max="3040" width="27.5" style="769" bestFit="1" customWidth="1"/>
    <col min="3041" max="3041" width="25.25" style="769" bestFit="1" customWidth="1"/>
    <col min="3042" max="3043" width="27.5" style="769" bestFit="1" customWidth="1"/>
    <col min="3044" max="3044" width="29.625" style="769" bestFit="1" customWidth="1"/>
    <col min="3045" max="3045" width="27.5" style="769" bestFit="1" customWidth="1"/>
    <col min="3046" max="3046" width="24.5" style="769" bestFit="1" customWidth="1"/>
    <col min="3047" max="3047" width="29" style="769" bestFit="1" customWidth="1"/>
    <col min="3048" max="3049" width="20.75" style="769" bestFit="1" customWidth="1"/>
    <col min="3050" max="3050" width="27.5" style="769" bestFit="1" customWidth="1"/>
    <col min="3051" max="3052" width="23" style="769" bestFit="1" customWidth="1"/>
    <col min="3053" max="3053" width="29.625" style="769" bestFit="1" customWidth="1"/>
    <col min="3054" max="3054" width="9.125" style="769" bestFit="1" customWidth="1"/>
    <col min="3055" max="3057" width="18.125" style="769" bestFit="1" customWidth="1"/>
    <col min="3058" max="3058" width="20.375" style="769" bestFit="1" customWidth="1"/>
    <col min="3059" max="3059" width="25.25" style="769" bestFit="1" customWidth="1"/>
    <col min="3060" max="3060" width="27.5" style="769" bestFit="1" customWidth="1"/>
    <col min="3061" max="3062" width="9.125" style="769" bestFit="1" customWidth="1"/>
    <col min="3063" max="3063" width="11.25" style="769" bestFit="1" customWidth="1"/>
    <col min="3064" max="3064" width="15" style="769" bestFit="1" customWidth="1"/>
    <col min="3065" max="3065" width="16.375" style="769" bestFit="1" customWidth="1"/>
    <col min="3066" max="3068" width="23.25" style="769" bestFit="1" customWidth="1"/>
    <col min="3069" max="3070" width="20.75" style="769" bestFit="1" customWidth="1"/>
    <col min="3071" max="3071" width="6.625" style="769" bestFit="1" customWidth="1"/>
    <col min="3072" max="3072" width="9" style="769"/>
    <col min="3073" max="3073" width="16.375" style="769" bestFit="1" customWidth="1"/>
    <col min="3074" max="3074" width="14.125" style="769" bestFit="1" customWidth="1"/>
    <col min="3075" max="3077" width="9.75" style="769" bestFit="1" customWidth="1"/>
    <col min="3078" max="3078" width="14.125" style="769" bestFit="1" customWidth="1"/>
    <col min="3079" max="3079" width="15.25" style="769" customWidth="1"/>
    <col min="3080" max="3080" width="14.125" style="769" bestFit="1" customWidth="1"/>
    <col min="3081" max="3081" width="15.25" style="769" bestFit="1" customWidth="1"/>
    <col min="3082" max="3084" width="13.625" style="769" bestFit="1" customWidth="1"/>
    <col min="3085" max="3085" width="12" style="769" bestFit="1" customWidth="1"/>
    <col min="3086" max="3086" width="22.125" style="769" bestFit="1" customWidth="1"/>
    <col min="3087" max="3088" width="30.125" style="769" bestFit="1" customWidth="1"/>
    <col min="3089" max="3090" width="21" style="769" bestFit="1" customWidth="1"/>
    <col min="3091" max="3091" width="18.75" style="769" bestFit="1" customWidth="1"/>
    <col min="3092" max="3092" width="21" style="769" bestFit="1" customWidth="1"/>
    <col min="3093" max="3094" width="9.75" style="769" bestFit="1" customWidth="1"/>
    <col min="3095" max="3095" width="18.875" style="769" bestFit="1" customWidth="1"/>
    <col min="3096" max="3096" width="9.75" style="769" bestFit="1" customWidth="1"/>
    <col min="3097" max="3097" width="18.875" style="769" bestFit="1" customWidth="1"/>
    <col min="3098" max="3099" width="9.75" style="769" bestFit="1" customWidth="1"/>
    <col min="3100" max="3101" width="12.125" style="769" bestFit="1" customWidth="1"/>
    <col min="3102" max="3102" width="7.125" style="769" bestFit="1" customWidth="1"/>
    <col min="3103" max="3103" width="9.75" style="769" bestFit="1" customWidth="1"/>
    <col min="3104" max="3104" width="15.5" style="769" bestFit="1" customWidth="1"/>
    <col min="3105" max="3105" width="19.375" style="769" bestFit="1" customWidth="1"/>
    <col min="3106" max="3106" width="5.75" style="769" bestFit="1" customWidth="1"/>
    <col min="3107" max="3107" width="9.75" style="769" bestFit="1" customWidth="1"/>
    <col min="3108" max="3108" width="11.875" style="769" bestFit="1" customWidth="1"/>
    <col min="3109" max="3109" width="9.125" style="769" bestFit="1" customWidth="1"/>
    <col min="3110" max="3110" width="10.5" style="769" bestFit="1" customWidth="1"/>
    <col min="3111" max="3111" width="16.375" style="769" bestFit="1" customWidth="1"/>
    <col min="3112" max="3112" width="12.125" style="769" bestFit="1" customWidth="1"/>
    <col min="3113" max="3113" width="10.375" style="769" bestFit="1" customWidth="1"/>
    <col min="3114" max="3114" width="11.875" style="769" bestFit="1" customWidth="1"/>
    <col min="3115" max="3123" width="16.375" style="769" bestFit="1" customWidth="1"/>
    <col min="3124" max="3124" width="10.625" style="769" bestFit="1" customWidth="1"/>
    <col min="3125" max="3125" width="11.875" style="769" bestFit="1" customWidth="1"/>
    <col min="3126" max="3126" width="16.375" style="769" bestFit="1" customWidth="1"/>
    <col min="3127" max="3127" width="20.75" style="769" bestFit="1" customWidth="1"/>
    <col min="3128" max="3128" width="16.375" style="769" bestFit="1" customWidth="1"/>
    <col min="3129" max="3129" width="20.75" style="769" bestFit="1" customWidth="1"/>
    <col min="3130" max="3130" width="16.375" style="769" bestFit="1" customWidth="1"/>
    <col min="3131" max="3131" width="20.75" style="769" bestFit="1" customWidth="1"/>
    <col min="3132" max="3132" width="16.375" style="769" bestFit="1" customWidth="1"/>
    <col min="3133" max="3133" width="20.75" style="769" bestFit="1" customWidth="1"/>
    <col min="3134" max="3134" width="16.375" style="769" bestFit="1" customWidth="1"/>
    <col min="3135" max="3135" width="20.75" style="769" bestFit="1" customWidth="1"/>
    <col min="3136" max="3136" width="14.125" style="769" bestFit="1" customWidth="1"/>
    <col min="3137" max="3137" width="18.625" style="769" bestFit="1" customWidth="1"/>
    <col min="3138" max="3138" width="16.375" style="769" bestFit="1" customWidth="1"/>
    <col min="3139" max="3139" width="20.75" style="769" bestFit="1" customWidth="1"/>
    <col min="3140" max="3140" width="16.375" style="769" bestFit="1" customWidth="1"/>
    <col min="3141" max="3141" width="20.75" style="769" bestFit="1" customWidth="1"/>
    <col min="3142" max="3147" width="23" style="769" bestFit="1" customWidth="1"/>
    <col min="3148" max="3149" width="18.625" style="769" bestFit="1" customWidth="1"/>
    <col min="3150" max="3150" width="10.5" style="769" bestFit="1" customWidth="1"/>
    <col min="3151" max="3151" width="11.875" style="769" bestFit="1" customWidth="1"/>
    <col min="3152" max="3152" width="10.5" style="769" bestFit="1" customWidth="1"/>
    <col min="3153" max="3154" width="11.875" style="769" bestFit="1" customWidth="1"/>
    <col min="3155" max="3155" width="16.375" style="769" bestFit="1" customWidth="1"/>
    <col min="3156" max="3156" width="17.875" style="769" bestFit="1" customWidth="1"/>
    <col min="3157" max="3157" width="22.25" style="769" bestFit="1" customWidth="1"/>
    <col min="3158" max="3158" width="7.75" style="769" bestFit="1" customWidth="1"/>
    <col min="3159" max="3161" width="11.875" style="769" bestFit="1" customWidth="1"/>
    <col min="3162" max="3162" width="16.375" style="769" bestFit="1" customWidth="1"/>
    <col min="3163" max="3165" width="11.875" style="769" bestFit="1" customWidth="1"/>
    <col min="3166" max="3166" width="14.125" style="769" bestFit="1" customWidth="1"/>
    <col min="3167" max="3167" width="11.875" style="769" bestFit="1" customWidth="1"/>
    <col min="3168" max="3168" width="16.375" style="769" bestFit="1" customWidth="1"/>
    <col min="3169" max="3169" width="18.625" style="769" bestFit="1" customWidth="1"/>
    <col min="3170" max="3170" width="10.5" style="769" bestFit="1" customWidth="1"/>
    <col min="3171" max="3171" width="14.25" style="769" bestFit="1" customWidth="1"/>
    <col min="3172" max="3173" width="13.375" style="769" bestFit="1" customWidth="1"/>
    <col min="3174" max="3174" width="16.375" style="769" bestFit="1" customWidth="1"/>
    <col min="3175" max="3175" width="16.5" style="769" bestFit="1" customWidth="1"/>
    <col min="3176" max="3177" width="20.125" style="769" bestFit="1" customWidth="1"/>
    <col min="3178" max="3179" width="23" style="769" bestFit="1" customWidth="1"/>
    <col min="3180" max="3180" width="18.625" style="769" bestFit="1" customWidth="1"/>
    <col min="3181" max="3181" width="9.25" style="769" bestFit="1" customWidth="1"/>
    <col min="3182" max="3182" width="7.25" style="769" bestFit="1" customWidth="1"/>
    <col min="3183" max="3183" width="10.375" style="769" bestFit="1" customWidth="1"/>
    <col min="3184" max="3185" width="11.875" style="769" bestFit="1" customWidth="1"/>
    <col min="3186" max="3186" width="14.375" style="769" bestFit="1" customWidth="1"/>
    <col min="3187" max="3187" width="11.875" style="769" bestFit="1" customWidth="1"/>
    <col min="3188" max="3189" width="16.375" style="769" bestFit="1" customWidth="1"/>
    <col min="3190" max="3190" width="11.875" style="769" bestFit="1" customWidth="1"/>
    <col min="3191" max="3192" width="16.375" style="769" bestFit="1" customWidth="1"/>
    <col min="3193" max="3193" width="17.875" style="769" bestFit="1" customWidth="1"/>
    <col min="3194" max="3194" width="16.375" style="769" bestFit="1" customWidth="1"/>
    <col min="3195" max="3195" width="17.875" style="769" bestFit="1" customWidth="1"/>
    <col min="3196" max="3196" width="5.75" style="769" bestFit="1" customWidth="1"/>
    <col min="3197" max="3198" width="9.75" style="769" bestFit="1" customWidth="1"/>
    <col min="3199" max="3199" width="7.75" style="769" bestFit="1" customWidth="1"/>
    <col min="3200" max="3200" width="9.75" style="769" bestFit="1" customWidth="1"/>
    <col min="3201" max="3201" width="59.375" style="769" bestFit="1" customWidth="1"/>
    <col min="3202" max="3202" width="45.5" style="769" bestFit="1" customWidth="1"/>
    <col min="3203" max="3203" width="27.625" style="769" bestFit="1" customWidth="1"/>
    <col min="3204" max="3204" width="11.875" style="769" bestFit="1" customWidth="1"/>
    <col min="3205" max="3208" width="14.125" style="769" bestFit="1" customWidth="1"/>
    <col min="3209" max="3209" width="15.625" style="769" bestFit="1" customWidth="1"/>
    <col min="3210" max="3210" width="14.125" style="769" bestFit="1" customWidth="1"/>
    <col min="3211" max="3212" width="19.625" style="769" bestFit="1" customWidth="1"/>
    <col min="3213" max="3213" width="21.875" style="769" bestFit="1" customWidth="1"/>
    <col min="3214" max="3214" width="19.375" style="769" bestFit="1" customWidth="1"/>
    <col min="3215" max="3215" width="16.375" style="769" bestFit="1" customWidth="1"/>
    <col min="3216" max="3216" width="23" style="769" bestFit="1" customWidth="1"/>
    <col min="3217" max="3218" width="14.125" style="769" bestFit="1" customWidth="1"/>
    <col min="3219" max="3219" width="23.25" style="769" bestFit="1" customWidth="1"/>
    <col min="3220" max="3221" width="14.375" style="769" bestFit="1" customWidth="1"/>
    <col min="3222" max="3222" width="23.125" style="769" bestFit="1" customWidth="1"/>
    <col min="3223" max="3223" width="18.875" style="769" bestFit="1" customWidth="1"/>
    <col min="3224" max="3224" width="14.375" style="769" bestFit="1" customWidth="1"/>
    <col min="3225" max="3225" width="16.5" style="769" bestFit="1" customWidth="1"/>
    <col min="3226" max="3226" width="25.25" style="769" bestFit="1" customWidth="1"/>
    <col min="3227" max="3228" width="18.625" style="769" bestFit="1" customWidth="1"/>
    <col min="3229" max="3229" width="23" style="769" bestFit="1" customWidth="1"/>
    <col min="3230" max="3231" width="26.75" style="769" bestFit="1" customWidth="1"/>
    <col min="3232" max="3232" width="25.25" style="769" bestFit="1" customWidth="1"/>
    <col min="3233" max="3233" width="29.625" style="769" bestFit="1" customWidth="1"/>
    <col min="3234" max="3234" width="25.25" style="769" bestFit="1" customWidth="1"/>
    <col min="3235" max="3235" width="29.625" style="769" bestFit="1" customWidth="1"/>
    <col min="3236" max="3239" width="20.875" style="769" bestFit="1" customWidth="1"/>
    <col min="3240" max="3240" width="13.875" style="769" bestFit="1" customWidth="1"/>
    <col min="3241" max="3241" width="16.5" style="769" bestFit="1" customWidth="1"/>
    <col min="3242" max="3242" width="7.75" style="769" bestFit="1" customWidth="1"/>
    <col min="3243" max="3243" width="20.75" style="769" bestFit="1" customWidth="1"/>
    <col min="3244" max="3246" width="16.375" style="769" bestFit="1" customWidth="1"/>
    <col min="3247" max="3250" width="31" style="769" bestFit="1" customWidth="1"/>
    <col min="3251" max="3252" width="18.625" style="769" bestFit="1" customWidth="1"/>
    <col min="3253" max="3253" width="16.375" style="769" bestFit="1" customWidth="1"/>
    <col min="3254" max="3255" width="18.625" style="769" bestFit="1" customWidth="1"/>
    <col min="3256" max="3256" width="16.375" style="769" bestFit="1" customWidth="1"/>
    <col min="3257" max="3258" width="18.625" style="769" bestFit="1" customWidth="1"/>
    <col min="3259" max="3259" width="20.75" style="769" bestFit="1" customWidth="1"/>
    <col min="3260" max="3261" width="23" style="769" bestFit="1" customWidth="1"/>
    <col min="3262" max="3262" width="25.25" style="769" bestFit="1" customWidth="1"/>
    <col min="3263" max="3263" width="23" style="769" bestFit="1" customWidth="1"/>
    <col min="3264" max="3264" width="20.75" style="769" bestFit="1" customWidth="1"/>
    <col min="3265" max="3266" width="23" style="769" bestFit="1" customWidth="1"/>
    <col min="3267" max="3267" width="25.25" style="769" bestFit="1" customWidth="1"/>
    <col min="3268" max="3268" width="23" style="769" bestFit="1" customWidth="1"/>
    <col min="3269" max="3269" width="18.625" style="769" bestFit="1" customWidth="1"/>
    <col min="3270" max="3272" width="20.75" style="769" bestFit="1" customWidth="1"/>
    <col min="3273" max="3273" width="19.75" style="769" bestFit="1" customWidth="1"/>
    <col min="3274" max="3275" width="22" style="769" bestFit="1" customWidth="1"/>
    <col min="3276" max="3276" width="14.125" style="769" bestFit="1" customWidth="1"/>
    <col min="3277" max="3278" width="20.75" style="769" bestFit="1" customWidth="1"/>
    <col min="3279" max="3280" width="18.625" style="769" bestFit="1" customWidth="1"/>
    <col min="3281" max="3283" width="20.75" style="769" bestFit="1" customWidth="1"/>
    <col min="3284" max="3285" width="23" style="769" bestFit="1" customWidth="1"/>
    <col min="3286" max="3286" width="20.75" style="769" bestFit="1" customWidth="1"/>
    <col min="3287" max="3288" width="23" style="769" bestFit="1" customWidth="1"/>
    <col min="3289" max="3289" width="25.25" style="769" bestFit="1" customWidth="1"/>
    <col min="3290" max="3291" width="23" style="769" bestFit="1" customWidth="1"/>
    <col min="3292" max="3294" width="25.25" style="769" bestFit="1" customWidth="1"/>
    <col min="3295" max="3296" width="27.5" style="769" bestFit="1" customWidth="1"/>
    <col min="3297" max="3297" width="25.25" style="769" bestFit="1" customWidth="1"/>
    <col min="3298" max="3299" width="27.5" style="769" bestFit="1" customWidth="1"/>
    <col min="3300" max="3300" width="29.625" style="769" bestFit="1" customWidth="1"/>
    <col min="3301" max="3301" width="27.5" style="769" bestFit="1" customWidth="1"/>
    <col min="3302" max="3302" width="24.5" style="769" bestFit="1" customWidth="1"/>
    <col min="3303" max="3303" width="29" style="769" bestFit="1" customWidth="1"/>
    <col min="3304" max="3305" width="20.75" style="769" bestFit="1" customWidth="1"/>
    <col min="3306" max="3306" width="27.5" style="769" bestFit="1" customWidth="1"/>
    <col min="3307" max="3308" width="23" style="769" bestFit="1" customWidth="1"/>
    <col min="3309" max="3309" width="29.625" style="769" bestFit="1" customWidth="1"/>
    <col min="3310" max="3310" width="9.125" style="769" bestFit="1" customWidth="1"/>
    <col min="3311" max="3313" width="18.125" style="769" bestFit="1" customWidth="1"/>
    <col min="3314" max="3314" width="20.375" style="769" bestFit="1" customWidth="1"/>
    <col min="3315" max="3315" width="25.25" style="769" bestFit="1" customWidth="1"/>
    <col min="3316" max="3316" width="27.5" style="769" bestFit="1" customWidth="1"/>
    <col min="3317" max="3318" width="9.125" style="769" bestFit="1" customWidth="1"/>
    <col min="3319" max="3319" width="11.25" style="769" bestFit="1" customWidth="1"/>
    <col min="3320" max="3320" width="15" style="769" bestFit="1" customWidth="1"/>
    <col min="3321" max="3321" width="16.375" style="769" bestFit="1" customWidth="1"/>
    <col min="3322" max="3324" width="23.25" style="769" bestFit="1" customWidth="1"/>
    <col min="3325" max="3326" width="20.75" style="769" bestFit="1" customWidth="1"/>
    <col min="3327" max="3327" width="6.625" style="769" bestFit="1" customWidth="1"/>
    <col min="3328" max="3328" width="9" style="769"/>
    <col min="3329" max="3329" width="16.375" style="769" bestFit="1" customWidth="1"/>
    <col min="3330" max="3330" width="14.125" style="769" bestFit="1" customWidth="1"/>
    <col min="3331" max="3333" width="9.75" style="769" bestFit="1" customWidth="1"/>
    <col min="3334" max="3334" width="14.125" style="769" bestFit="1" customWidth="1"/>
    <col min="3335" max="3335" width="15.25" style="769" customWidth="1"/>
    <col min="3336" max="3336" width="14.125" style="769" bestFit="1" customWidth="1"/>
    <col min="3337" max="3337" width="15.25" style="769" bestFit="1" customWidth="1"/>
    <col min="3338" max="3340" width="13.625" style="769" bestFit="1" customWidth="1"/>
    <col min="3341" max="3341" width="12" style="769" bestFit="1" customWidth="1"/>
    <col min="3342" max="3342" width="22.125" style="769" bestFit="1" customWidth="1"/>
    <col min="3343" max="3344" width="30.125" style="769" bestFit="1" customWidth="1"/>
    <col min="3345" max="3346" width="21" style="769" bestFit="1" customWidth="1"/>
    <col min="3347" max="3347" width="18.75" style="769" bestFit="1" customWidth="1"/>
    <col min="3348" max="3348" width="21" style="769" bestFit="1" customWidth="1"/>
    <col min="3349" max="3350" width="9.75" style="769" bestFit="1" customWidth="1"/>
    <col min="3351" max="3351" width="18.875" style="769" bestFit="1" customWidth="1"/>
    <col min="3352" max="3352" width="9.75" style="769" bestFit="1" customWidth="1"/>
    <col min="3353" max="3353" width="18.875" style="769" bestFit="1" customWidth="1"/>
    <col min="3354" max="3355" width="9.75" style="769" bestFit="1" customWidth="1"/>
    <col min="3356" max="3357" width="12.125" style="769" bestFit="1" customWidth="1"/>
    <col min="3358" max="3358" width="7.125" style="769" bestFit="1" customWidth="1"/>
    <col min="3359" max="3359" width="9.75" style="769" bestFit="1" customWidth="1"/>
    <col min="3360" max="3360" width="15.5" style="769" bestFit="1" customWidth="1"/>
    <col min="3361" max="3361" width="19.375" style="769" bestFit="1" customWidth="1"/>
    <col min="3362" max="3362" width="5.75" style="769" bestFit="1" customWidth="1"/>
    <col min="3363" max="3363" width="9.75" style="769" bestFit="1" customWidth="1"/>
    <col min="3364" max="3364" width="11.875" style="769" bestFit="1" customWidth="1"/>
    <col min="3365" max="3365" width="9.125" style="769" bestFit="1" customWidth="1"/>
    <col min="3366" max="3366" width="10.5" style="769" bestFit="1" customWidth="1"/>
    <col min="3367" max="3367" width="16.375" style="769" bestFit="1" customWidth="1"/>
    <col min="3368" max="3368" width="12.125" style="769" bestFit="1" customWidth="1"/>
    <col min="3369" max="3369" width="10.375" style="769" bestFit="1" customWidth="1"/>
    <col min="3370" max="3370" width="11.875" style="769" bestFit="1" customWidth="1"/>
    <col min="3371" max="3379" width="16.375" style="769" bestFit="1" customWidth="1"/>
    <col min="3380" max="3380" width="10.625" style="769" bestFit="1" customWidth="1"/>
    <col min="3381" max="3381" width="11.875" style="769" bestFit="1" customWidth="1"/>
    <col min="3382" max="3382" width="16.375" style="769" bestFit="1" customWidth="1"/>
    <col min="3383" max="3383" width="20.75" style="769" bestFit="1" customWidth="1"/>
    <col min="3384" max="3384" width="16.375" style="769" bestFit="1" customWidth="1"/>
    <col min="3385" max="3385" width="20.75" style="769" bestFit="1" customWidth="1"/>
    <col min="3386" max="3386" width="16.375" style="769" bestFit="1" customWidth="1"/>
    <col min="3387" max="3387" width="20.75" style="769" bestFit="1" customWidth="1"/>
    <col min="3388" max="3388" width="16.375" style="769" bestFit="1" customWidth="1"/>
    <col min="3389" max="3389" width="20.75" style="769" bestFit="1" customWidth="1"/>
    <col min="3390" max="3390" width="16.375" style="769" bestFit="1" customWidth="1"/>
    <col min="3391" max="3391" width="20.75" style="769" bestFit="1" customWidth="1"/>
    <col min="3392" max="3392" width="14.125" style="769" bestFit="1" customWidth="1"/>
    <col min="3393" max="3393" width="18.625" style="769" bestFit="1" customWidth="1"/>
    <col min="3394" max="3394" width="16.375" style="769" bestFit="1" customWidth="1"/>
    <col min="3395" max="3395" width="20.75" style="769" bestFit="1" customWidth="1"/>
    <col min="3396" max="3396" width="16.375" style="769" bestFit="1" customWidth="1"/>
    <col min="3397" max="3397" width="20.75" style="769" bestFit="1" customWidth="1"/>
    <col min="3398" max="3403" width="23" style="769" bestFit="1" customWidth="1"/>
    <col min="3404" max="3405" width="18.625" style="769" bestFit="1" customWidth="1"/>
    <col min="3406" max="3406" width="10.5" style="769" bestFit="1" customWidth="1"/>
    <col min="3407" max="3407" width="11.875" style="769" bestFit="1" customWidth="1"/>
    <col min="3408" max="3408" width="10.5" style="769" bestFit="1" customWidth="1"/>
    <col min="3409" max="3410" width="11.875" style="769" bestFit="1" customWidth="1"/>
    <col min="3411" max="3411" width="16.375" style="769" bestFit="1" customWidth="1"/>
    <col min="3412" max="3412" width="17.875" style="769" bestFit="1" customWidth="1"/>
    <col min="3413" max="3413" width="22.25" style="769" bestFit="1" customWidth="1"/>
    <col min="3414" max="3414" width="7.75" style="769" bestFit="1" customWidth="1"/>
    <col min="3415" max="3417" width="11.875" style="769" bestFit="1" customWidth="1"/>
    <col min="3418" max="3418" width="16.375" style="769" bestFit="1" customWidth="1"/>
    <col min="3419" max="3421" width="11.875" style="769" bestFit="1" customWidth="1"/>
    <col min="3422" max="3422" width="14.125" style="769" bestFit="1" customWidth="1"/>
    <col min="3423" max="3423" width="11.875" style="769" bestFit="1" customWidth="1"/>
    <col min="3424" max="3424" width="16.375" style="769" bestFit="1" customWidth="1"/>
    <col min="3425" max="3425" width="18.625" style="769" bestFit="1" customWidth="1"/>
    <col min="3426" max="3426" width="10.5" style="769" bestFit="1" customWidth="1"/>
    <col min="3427" max="3427" width="14.25" style="769" bestFit="1" customWidth="1"/>
    <col min="3428" max="3429" width="13.375" style="769" bestFit="1" customWidth="1"/>
    <col min="3430" max="3430" width="16.375" style="769" bestFit="1" customWidth="1"/>
    <col min="3431" max="3431" width="16.5" style="769" bestFit="1" customWidth="1"/>
    <col min="3432" max="3433" width="20.125" style="769" bestFit="1" customWidth="1"/>
    <col min="3434" max="3435" width="23" style="769" bestFit="1" customWidth="1"/>
    <col min="3436" max="3436" width="18.625" style="769" bestFit="1" customWidth="1"/>
    <col min="3437" max="3437" width="9.25" style="769" bestFit="1" customWidth="1"/>
    <col min="3438" max="3438" width="7.25" style="769" bestFit="1" customWidth="1"/>
    <col min="3439" max="3439" width="10.375" style="769" bestFit="1" customWidth="1"/>
    <col min="3440" max="3441" width="11.875" style="769" bestFit="1" customWidth="1"/>
    <col min="3442" max="3442" width="14.375" style="769" bestFit="1" customWidth="1"/>
    <col min="3443" max="3443" width="11.875" style="769" bestFit="1" customWidth="1"/>
    <col min="3444" max="3445" width="16.375" style="769" bestFit="1" customWidth="1"/>
    <col min="3446" max="3446" width="11.875" style="769" bestFit="1" customWidth="1"/>
    <col min="3447" max="3448" width="16.375" style="769" bestFit="1" customWidth="1"/>
    <col min="3449" max="3449" width="17.875" style="769" bestFit="1" customWidth="1"/>
    <col min="3450" max="3450" width="16.375" style="769" bestFit="1" customWidth="1"/>
    <col min="3451" max="3451" width="17.875" style="769" bestFit="1" customWidth="1"/>
    <col min="3452" max="3452" width="5.75" style="769" bestFit="1" customWidth="1"/>
    <col min="3453" max="3454" width="9.75" style="769" bestFit="1" customWidth="1"/>
    <col min="3455" max="3455" width="7.75" style="769" bestFit="1" customWidth="1"/>
    <col min="3456" max="3456" width="9.75" style="769" bestFit="1" customWidth="1"/>
    <col min="3457" max="3457" width="59.375" style="769" bestFit="1" customWidth="1"/>
    <col min="3458" max="3458" width="45.5" style="769" bestFit="1" customWidth="1"/>
    <col min="3459" max="3459" width="27.625" style="769" bestFit="1" customWidth="1"/>
    <col min="3460" max="3460" width="11.875" style="769" bestFit="1" customWidth="1"/>
    <col min="3461" max="3464" width="14.125" style="769" bestFit="1" customWidth="1"/>
    <col min="3465" max="3465" width="15.625" style="769" bestFit="1" customWidth="1"/>
    <col min="3466" max="3466" width="14.125" style="769" bestFit="1" customWidth="1"/>
    <col min="3467" max="3468" width="19.625" style="769" bestFit="1" customWidth="1"/>
    <col min="3469" max="3469" width="21.875" style="769" bestFit="1" customWidth="1"/>
    <col min="3470" max="3470" width="19.375" style="769" bestFit="1" customWidth="1"/>
    <col min="3471" max="3471" width="16.375" style="769" bestFit="1" customWidth="1"/>
    <col min="3472" max="3472" width="23" style="769" bestFit="1" customWidth="1"/>
    <col min="3473" max="3474" width="14.125" style="769" bestFit="1" customWidth="1"/>
    <col min="3475" max="3475" width="23.25" style="769" bestFit="1" customWidth="1"/>
    <col min="3476" max="3477" width="14.375" style="769" bestFit="1" customWidth="1"/>
    <col min="3478" max="3478" width="23.125" style="769" bestFit="1" customWidth="1"/>
    <col min="3479" max="3479" width="18.875" style="769" bestFit="1" customWidth="1"/>
    <col min="3480" max="3480" width="14.375" style="769" bestFit="1" customWidth="1"/>
    <col min="3481" max="3481" width="16.5" style="769" bestFit="1" customWidth="1"/>
    <col min="3482" max="3482" width="25.25" style="769" bestFit="1" customWidth="1"/>
    <col min="3483" max="3484" width="18.625" style="769" bestFit="1" customWidth="1"/>
    <col min="3485" max="3485" width="23" style="769" bestFit="1" customWidth="1"/>
    <col min="3486" max="3487" width="26.75" style="769" bestFit="1" customWidth="1"/>
    <col min="3488" max="3488" width="25.25" style="769" bestFit="1" customWidth="1"/>
    <col min="3489" max="3489" width="29.625" style="769" bestFit="1" customWidth="1"/>
    <col min="3490" max="3490" width="25.25" style="769" bestFit="1" customWidth="1"/>
    <col min="3491" max="3491" width="29.625" style="769" bestFit="1" customWidth="1"/>
    <col min="3492" max="3495" width="20.875" style="769" bestFit="1" customWidth="1"/>
    <col min="3496" max="3496" width="13.875" style="769" bestFit="1" customWidth="1"/>
    <col min="3497" max="3497" width="16.5" style="769" bestFit="1" customWidth="1"/>
    <col min="3498" max="3498" width="7.75" style="769" bestFit="1" customWidth="1"/>
    <col min="3499" max="3499" width="20.75" style="769" bestFit="1" customWidth="1"/>
    <col min="3500" max="3502" width="16.375" style="769" bestFit="1" customWidth="1"/>
    <col min="3503" max="3506" width="31" style="769" bestFit="1" customWidth="1"/>
    <col min="3507" max="3508" width="18.625" style="769" bestFit="1" customWidth="1"/>
    <col min="3509" max="3509" width="16.375" style="769" bestFit="1" customWidth="1"/>
    <col min="3510" max="3511" width="18.625" style="769" bestFit="1" customWidth="1"/>
    <col min="3512" max="3512" width="16.375" style="769" bestFit="1" customWidth="1"/>
    <col min="3513" max="3514" width="18.625" style="769" bestFit="1" customWidth="1"/>
    <col min="3515" max="3515" width="20.75" style="769" bestFit="1" customWidth="1"/>
    <col min="3516" max="3517" width="23" style="769" bestFit="1" customWidth="1"/>
    <col min="3518" max="3518" width="25.25" style="769" bestFit="1" customWidth="1"/>
    <col min="3519" max="3519" width="23" style="769" bestFit="1" customWidth="1"/>
    <col min="3520" max="3520" width="20.75" style="769" bestFit="1" customWidth="1"/>
    <col min="3521" max="3522" width="23" style="769" bestFit="1" customWidth="1"/>
    <col min="3523" max="3523" width="25.25" style="769" bestFit="1" customWidth="1"/>
    <col min="3524" max="3524" width="23" style="769" bestFit="1" customWidth="1"/>
    <col min="3525" max="3525" width="18.625" style="769" bestFit="1" customWidth="1"/>
    <col min="3526" max="3528" width="20.75" style="769" bestFit="1" customWidth="1"/>
    <col min="3529" max="3529" width="19.75" style="769" bestFit="1" customWidth="1"/>
    <col min="3530" max="3531" width="22" style="769" bestFit="1" customWidth="1"/>
    <col min="3532" max="3532" width="14.125" style="769" bestFit="1" customWidth="1"/>
    <col min="3533" max="3534" width="20.75" style="769" bestFit="1" customWidth="1"/>
    <col min="3535" max="3536" width="18.625" style="769" bestFit="1" customWidth="1"/>
    <col min="3537" max="3539" width="20.75" style="769" bestFit="1" customWidth="1"/>
    <col min="3540" max="3541" width="23" style="769" bestFit="1" customWidth="1"/>
    <col min="3542" max="3542" width="20.75" style="769" bestFit="1" customWidth="1"/>
    <col min="3543" max="3544" width="23" style="769" bestFit="1" customWidth="1"/>
    <col min="3545" max="3545" width="25.25" style="769" bestFit="1" customWidth="1"/>
    <col min="3546" max="3547" width="23" style="769" bestFit="1" customWidth="1"/>
    <col min="3548" max="3550" width="25.25" style="769" bestFit="1" customWidth="1"/>
    <col min="3551" max="3552" width="27.5" style="769" bestFit="1" customWidth="1"/>
    <col min="3553" max="3553" width="25.25" style="769" bestFit="1" customWidth="1"/>
    <col min="3554" max="3555" width="27.5" style="769" bestFit="1" customWidth="1"/>
    <col min="3556" max="3556" width="29.625" style="769" bestFit="1" customWidth="1"/>
    <col min="3557" max="3557" width="27.5" style="769" bestFit="1" customWidth="1"/>
    <col min="3558" max="3558" width="24.5" style="769" bestFit="1" customWidth="1"/>
    <col min="3559" max="3559" width="29" style="769" bestFit="1" customWidth="1"/>
    <col min="3560" max="3561" width="20.75" style="769" bestFit="1" customWidth="1"/>
    <col min="3562" max="3562" width="27.5" style="769" bestFit="1" customWidth="1"/>
    <col min="3563" max="3564" width="23" style="769" bestFit="1" customWidth="1"/>
    <col min="3565" max="3565" width="29.625" style="769" bestFit="1" customWidth="1"/>
    <col min="3566" max="3566" width="9.125" style="769" bestFit="1" customWidth="1"/>
    <col min="3567" max="3569" width="18.125" style="769" bestFit="1" customWidth="1"/>
    <col min="3570" max="3570" width="20.375" style="769" bestFit="1" customWidth="1"/>
    <col min="3571" max="3571" width="25.25" style="769" bestFit="1" customWidth="1"/>
    <col min="3572" max="3572" width="27.5" style="769" bestFit="1" customWidth="1"/>
    <col min="3573" max="3574" width="9.125" style="769" bestFit="1" customWidth="1"/>
    <col min="3575" max="3575" width="11.25" style="769" bestFit="1" customWidth="1"/>
    <col min="3576" max="3576" width="15" style="769" bestFit="1" customWidth="1"/>
    <col min="3577" max="3577" width="16.375" style="769" bestFit="1" customWidth="1"/>
    <col min="3578" max="3580" width="23.25" style="769" bestFit="1" customWidth="1"/>
    <col min="3581" max="3582" width="20.75" style="769" bestFit="1" customWidth="1"/>
    <col min="3583" max="3583" width="6.625" style="769" bestFit="1" customWidth="1"/>
    <col min="3584" max="3584" width="9" style="769"/>
    <col min="3585" max="3585" width="16.375" style="769" bestFit="1" customWidth="1"/>
    <col min="3586" max="3586" width="14.125" style="769" bestFit="1" customWidth="1"/>
    <col min="3587" max="3589" width="9.75" style="769" bestFit="1" customWidth="1"/>
    <col min="3590" max="3590" width="14.125" style="769" bestFit="1" customWidth="1"/>
    <col min="3591" max="3591" width="15.25" style="769" customWidth="1"/>
    <col min="3592" max="3592" width="14.125" style="769" bestFit="1" customWidth="1"/>
    <col min="3593" max="3593" width="15.25" style="769" bestFit="1" customWidth="1"/>
    <col min="3594" max="3596" width="13.625" style="769" bestFit="1" customWidth="1"/>
    <col min="3597" max="3597" width="12" style="769" bestFit="1" customWidth="1"/>
    <col min="3598" max="3598" width="22.125" style="769" bestFit="1" customWidth="1"/>
    <col min="3599" max="3600" width="30.125" style="769" bestFit="1" customWidth="1"/>
    <col min="3601" max="3602" width="21" style="769" bestFit="1" customWidth="1"/>
    <col min="3603" max="3603" width="18.75" style="769" bestFit="1" customWidth="1"/>
    <col min="3604" max="3604" width="21" style="769" bestFit="1" customWidth="1"/>
    <col min="3605" max="3606" width="9.75" style="769" bestFit="1" customWidth="1"/>
    <col min="3607" max="3607" width="18.875" style="769" bestFit="1" customWidth="1"/>
    <col min="3608" max="3608" width="9.75" style="769" bestFit="1" customWidth="1"/>
    <col min="3609" max="3609" width="18.875" style="769" bestFit="1" customWidth="1"/>
    <col min="3610" max="3611" width="9.75" style="769" bestFit="1" customWidth="1"/>
    <col min="3612" max="3613" width="12.125" style="769" bestFit="1" customWidth="1"/>
    <col min="3614" max="3614" width="7.125" style="769" bestFit="1" customWidth="1"/>
    <col min="3615" max="3615" width="9.75" style="769" bestFit="1" customWidth="1"/>
    <col min="3616" max="3616" width="15.5" style="769" bestFit="1" customWidth="1"/>
    <col min="3617" max="3617" width="19.375" style="769" bestFit="1" customWidth="1"/>
    <col min="3618" max="3618" width="5.75" style="769" bestFit="1" customWidth="1"/>
    <col min="3619" max="3619" width="9.75" style="769" bestFit="1" customWidth="1"/>
    <col min="3620" max="3620" width="11.875" style="769" bestFit="1" customWidth="1"/>
    <col min="3621" max="3621" width="9.125" style="769" bestFit="1" customWidth="1"/>
    <col min="3622" max="3622" width="10.5" style="769" bestFit="1" customWidth="1"/>
    <col min="3623" max="3623" width="16.375" style="769" bestFit="1" customWidth="1"/>
    <col min="3624" max="3624" width="12.125" style="769" bestFit="1" customWidth="1"/>
    <col min="3625" max="3625" width="10.375" style="769" bestFit="1" customWidth="1"/>
    <col min="3626" max="3626" width="11.875" style="769" bestFit="1" customWidth="1"/>
    <col min="3627" max="3635" width="16.375" style="769" bestFit="1" customWidth="1"/>
    <col min="3636" max="3636" width="10.625" style="769" bestFit="1" customWidth="1"/>
    <col min="3637" max="3637" width="11.875" style="769" bestFit="1" customWidth="1"/>
    <col min="3638" max="3638" width="16.375" style="769" bestFit="1" customWidth="1"/>
    <col min="3639" max="3639" width="20.75" style="769" bestFit="1" customWidth="1"/>
    <col min="3640" max="3640" width="16.375" style="769" bestFit="1" customWidth="1"/>
    <col min="3641" max="3641" width="20.75" style="769" bestFit="1" customWidth="1"/>
    <col min="3642" max="3642" width="16.375" style="769" bestFit="1" customWidth="1"/>
    <col min="3643" max="3643" width="20.75" style="769" bestFit="1" customWidth="1"/>
    <col min="3644" max="3644" width="16.375" style="769" bestFit="1" customWidth="1"/>
    <col min="3645" max="3645" width="20.75" style="769" bestFit="1" customWidth="1"/>
    <col min="3646" max="3646" width="16.375" style="769" bestFit="1" customWidth="1"/>
    <col min="3647" max="3647" width="20.75" style="769" bestFit="1" customWidth="1"/>
    <col min="3648" max="3648" width="14.125" style="769" bestFit="1" customWidth="1"/>
    <col min="3649" max="3649" width="18.625" style="769" bestFit="1" customWidth="1"/>
    <col min="3650" max="3650" width="16.375" style="769" bestFit="1" customWidth="1"/>
    <col min="3651" max="3651" width="20.75" style="769" bestFit="1" customWidth="1"/>
    <col min="3652" max="3652" width="16.375" style="769" bestFit="1" customWidth="1"/>
    <col min="3653" max="3653" width="20.75" style="769" bestFit="1" customWidth="1"/>
    <col min="3654" max="3659" width="23" style="769" bestFit="1" customWidth="1"/>
    <col min="3660" max="3661" width="18.625" style="769" bestFit="1" customWidth="1"/>
    <col min="3662" max="3662" width="10.5" style="769" bestFit="1" customWidth="1"/>
    <col min="3663" max="3663" width="11.875" style="769" bestFit="1" customWidth="1"/>
    <col min="3664" max="3664" width="10.5" style="769" bestFit="1" customWidth="1"/>
    <col min="3665" max="3666" width="11.875" style="769" bestFit="1" customWidth="1"/>
    <col min="3667" max="3667" width="16.375" style="769" bestFit="1" customWidth="1"/>
    <col min="3668" max="3668" width="17.875" style="769" bestFit="1" customWidth="1"/>
    <col min="3669" max="3669" width="22.25" style="769" bestFit="1" customWidth="1"/>
    <col min="3670" max="3670" width="7.75" style="769" bestFit="1" customWidth="1"/>
    <col min="3671" max="3673" width="11.875" style="769" bestFit="1" customWidth="1"/>
    <col min="3674" max="3674" width="16.375" style="769" bestFit="1" customWidth="1"/>
    <col min="3675" max="3677" width="11.875" style="769" bestFit="1" customWidth="1"/>
    <col min="3678" max="3678" width="14.125" style="769" bestFit="1" customWidth="1"/>
    <col min="3679" max="3679" width="11.875" style="769" bestFit="1" customWidth="1"/>
    <col min="3680" max="3680" width="16.375" style="769" bestFit="1" customWidth="1"/>
    <col min="3681" max="3681" width="18.625" style="769" bestFit="1" customWidth="1"/>
    <col min="3682" max="3682" width="10.5" style="769" bestFit="1" customWidth="1"/>
    <col min="3683" max="3683" width="14.25" style="769" bestFit="1" customWidth="1"/>
    <col min="3684" max="3685" width="13.375" style="769" bestFit="1" customWidth="1"/>
    <col min="3686" max="3686" width="16.375" style="769" bestFit="1" customWidth="1"/>
    <col min="3687" max="3687" width="16.5" style="769" bestFit="1" customWidth="1"/>
    <col min="3688" max="3689" width="20.125" style="769" bestFit="1" customWidth="1"/>
    <col min="3690" max="3691" width="23" style="769" bestFit="1" customWidth="1"/>
    <col min="3692" max="3692" width="18.625" style="769" bestFit="1" customWidth="1"/>
    <col min="3693" max="3693" width="9.25" style="769" bestFit="1" customWidth="1"/>
    <col min="3694" max="3694" width="7.25" style="769" bestFit="1" customWidth="1"/>
    <col min="3695" max="3695" width="10.375" style="769" bestFit="1" customWidth="1"/>
    <col min="3696" max="3697" width="11.875" style="769" bestFit="1" customWidth="1"/>
    <col min="3698" max="3698" width="14.375" style="769" bestFit="1" customWidth="1"/>
    <col min="3699" max="3699" width="11.875" style="769" bestFit="1" customWidth="1"/>
    <col min="3700" max="3701" width="16.375" style="769" bestFit="1" customWidth="1"/>
    <col min="3702" max="3702" width="11.875" style="769" bestFit="1" customWidth="1"/>
    <col min="3703" max="3704" width="16.375" style="769" bestFit="1" customWidth="1"/>
    <col min="3705" max="3705" width="17.875" style="769" bestFit="1" customWidth="1"/>
    <col min="3706" max="3706" width="16.375" style="769" bestFit="1" customWidth="1"/>
    <col min="3707" max="3707" width="17.875" style="769" bestFit="1" customWidth="1"/>
    <col min="3708" max="3708" width="5.75" style="769" bestFit="1" customWidth="1"/>
    <col min="3709" max="3710" width="9.75" style="769" bestFit="1" customWidth="1"/>
    <col min="3711" max="3711" width="7.75" style="769" bestFit="1" customWidth="1"/>
    <col min="3712" max="3712" width="9.75" style="769" bestFit="1" customWidth="1"/>
    <col min="3713" max="3713" width="59.375" style="769" bestFit="1" customWidth="1"/>
    <col min="3714" max="3714" width="45.5" style="769" bestFit="1" customWidth="1"/>
    <col min="3715" max="3715" width="27.625" style="769" bestFit="1" customWidth="1"/>
    <col min="3716" max="3716" width="11.875" style="769" bestFit="1" customWidth="1"/>
    <col min="3717" max="3720" width="14.125" style="769" bestFit="1" customWidth="1"/>
    <col min="3721" max="3721" width="15.625" style="769" bestFit="1" customWidth="1"/>
    <col min="3722" max="3722" width="14.125" style="769" bestFit="1" customWidth="1"/>
    <col min="3723" max="3724" width="19.625" style="769" bestFit="1" customWidth="1"/>
    <col min="3725" max="3725" width="21.875" style="769" bestFit="1" customWidth="1"/>
    <col min="3726" max="3726" width="19.375" style="769" bestFit="1" customWidth="1"/>
    <col min="3727" max="3727" width="16.375" style="769" bestFit="1" customWidth="1"/>
    <col min="3728" max="3728" width="23" style="769" bestFit="1" customWidth="1"/>
    <col min="3729" max="3730" width="14.125" style="769" bestFit="1" customWidth="1"/>
    <col min="3731" max="3731" width="23.25" style="769" bestFit="1" customWidth="1"/>
    <col min="3732" max="3733" width="14.375" style="769" bestFit="1" customWidth="1"/>
    <col min="3734" max="3734" width="23.125" style="769" bestFit="1" customWidth="1"/>
    <col min="3735" max="3735" width="18.875" style="769" bestFit="1" customWidth="1"/>
    <col min="3736" max="3736" width="14.375" style="769" bestFit="1" customWidth="1"/>
    <col min="3737" max="3737" width="16.5" style="769" bestFit="1" customWidth="1"/>
    <col min="3738" max="3738" width="25.25" style="769" bestFit="1" customWidth="1"/>
    <col min="3739" max="3740" width="18.625" style="769" bestFit="1" customWidth="1"/>
    <col min="3741" max="3741" width="23" style="769" bestFit="1" customWidth="1"/>
    <col min="3742" max="3743" width="26.75" style="769" bestFit="1" customWidth="1"/>
    <col min="3744" max="3744" width="25.25" style="769" bestFit="1" customWidth="1"/>
    <col min="3745" max="3745" width="29.625" style="769" bestFit="1" customWidth="1"/>
    <col min="3746" max="3746" width="25.25" style="769" bestFit="1" customWidth="1"/>
    <col min="3747" max="3747" width="29.625" style="769" bestFit="1" customWidth="1"/>
    <col min="3748" max="3751" width="20.875" style="769" bestFit="1" customWidth="1"/>
    <col min="3752" max="3752" width="13.875" style="769" bestFit="1" customWidth="1"/>
    <col min="3753" max="3753" width="16.5" style="769" bestFit="1" customWidth="1"/>
    <col min="3754" max="3754" width="7.75" style="769" bestFit="1" customWidth="1"/>
    <col min="3755" max="3755" width="20.75" style="769" bestFit="1" customWidth="1"/>
    <col min="3756" max="3758" width="16.375" style="769" bestFit="1" customWidth="1"/>
    <col min="3759" max="3762" width="31" style="769" bestFit="1" customWidth="1"/>
    <col min="3763" max="3764" width="18.625" style="769" bestFit="1" customWidth="1"/>
    <col min="3765" max="3765" width="16.375" style="769" bestFit="1" customWidth="1"/>
    <col min="3766" max="3767" width="18.625" style="769" bestFit="1" customWidth="1"/>
    <col min="3768" max="3768" width="16.375" style="769" bestFit="1" customWidth="1"/>
    <col min="3769" max="3770" width="18.625" style="769" bestFit="1" customWidth="1"/>
    <col min="3771" max="3771" width="20.75" style="769" bestFit="1" customWidth="1"/>
    <col min="3772" max="3773" width="23" style="769" bestFit="1" customWidth="1"/>
    <col min="3774" max="3774" width="25.25" style="769" bestFit="1" customWidth="1"/>
    <col min="3775" max="3775" width="23" style="769" bestFit="1" customWidth="1"/>
    <col min="3776" max="3776" width="20.75" style="769" bestFit="1" customWidth="1"/>
    <col min="3777" max="3778" width="23" style="769" bestFit="1" customWidth="1"/>
    <col min="3779" max="3779" width="25.25" style="769" bestFit="1" customWidth="1"/>
    <col min="3780" max="3780" width="23" style="769" bestFit="1" customWidth="1"/>
    <col min="3781" max="3781" width="18.625" style="769" bestFit="1" customWidth="1"/>
    <col min="3782" max="3784" width="20.75" style="769" bestFit="1" customWidth="1"/>
    <col min="3785" max="3785" width="19.75" style="769" bestFit="1" customWidth="1"/>
    <col min="3786" max="3787" width="22" style="769" bestFit="1" customWidth="1"/>
    <col min="3788" max="3788" width="14.125" style="769" bestFit="1" customWidth="1"/>
    <col min="3789" max="3790" width="20.75" style="769" bestFit="1" customWidth="1"/>
    <col min="3791" max="3792" width="18.625" style="769" bestFit="1" customWidth="1"/>
    <col min="3793" max="3795" width="20.75" style="769" bestFit="1" customWidth="1"/>
    <col min="3796" max="3797" width="23" style="769" bestFit="1" customWidth="1"/>
    <col min="3798" max="3798" width="20.75" style="769" bestFit="1" customWidth="1"/>
    <col min="3799" max="3800" width="23" style="769" bestFit="1" customWidth="1"/>
    <col min="3801" max="3801" width="25.25" style="769" bestFit="1" customWidth="1"/>
    <col min="3802" max="3803" width="23" style="769" bestFit="1" customWidth="1"/>
    <col min="3804" max="3806" width="25.25" style="769" bestFit="1" customWidth="1"/>
    <col min="3807" max="3808" width="27.5" style="769" bestFit="1" customWidth="1"/>
    <col min="3809" max="3809" width="25.25" style="769" bestFit="1" customWidth="1"/>
    <col min="3810" max="3811" width="27.5" style="769" bestFit="1" customWidth="1"/>
    <col min="3812" max="3812" width="29.625" style="769" bestFit="1" customWidth="1"/>
    <col min="3813" max="3813" width="27.5" style="769" bestFit="1" customWidth="1"/>
    <col min="3814" max="3814" width="24.5" style="769" bestFit="1" customWidth="1"/>
    <col min="3815" max="3815" width="29" style="769" bestFit="1" customWidth="1"/>
    <col min="3816" max="3817" width="20.75" style="769" bestFit="1" customWidth="1"/>
    <col min="3818" max="3818" width="27.5" style="769" bestFit="1" customWidth="1"/>
    <col min="3819" max="3820" width="23" style="769" bestFit="1" customWidth="1"/>
    <col min="3821" max="3821" width="29.625" style="769" bestFit="1" customWidth="1"/>
    <col min="3822" max="3822" width="9.125" style="769" bestFit="1" customWidth="1"/>
    <col min="3823" max="3825" width="18.125" style="769" bestFit="1" customWidth="1"/>
    <col min="3826" max="3826" width="20.375" style="769" bestFit="1" customWidth="1"/>
    <col min="3827" max="3827" width="25.25" style="769" bestFit="1" customWidth="1"/>
    <col min="3828" max="3828" width="27.5" style="769" bestFit="1" customWidth="1"/>
    <col min="3829" max="3830" width="9.125" style="769" bestFit="1" customWidth="1"/>
    <col min="3831" max="3831" width="11.25" style="769" bestFit="1" customWidth="1"/>
    <col min="3832" max="3832" width="15" style="769" bestFit="1" customWidth="1"/>
    <col min="3833" max="3833" width="16.375" style="769" bestFit="1" customWidth="1"/>
    <col min="3834" max="3836" width="23.25" style="769" bestFit="1" customWidth="1"/>
    <col min="3837" max="3838" width="20.75" style="769" bestFit="1" customWidth="1"/>
    <col min="3839" max="3839" width="6.625" style="769" bestFit="1" customWidth="1"/>
    <col min="3840" max="3840" width="9" style="769"/>
    <col min="3841" max="3841" width="16.375" style="769" bestFit="1" customWidth="1"/>
    <col min="3842" max="3842" width="14.125" style="769" bestFit="1" customWidth="1"/>
    <col min="3843" max="3845" width="9.75" style="769" bestFit="1" customWidth="1"/>
    <col min="3846" max="3846" width="14.125" style="769" bestFit="1" customWidth="1"/>
    <col min="3847" max="3847" width="15.25" style="769" customWidth="1"/>
    <col min="3848" max="3848" width="14.125" style="769" bestFit="1" customWidth="1"/>
    <col min="3849" max="3849" width="15.25" style="769" bestFit="1" customWidth="1"/>
    <col min="3850" max="3852" width="13.625" style="769" bestFit="1" customWidth="1"/>
    <col min="3853" max="3853" width="12" style="769" bestFit="1" customWidth="1"/>
    <col min="3854" max="3854" width="22.125" style="769" bestFit="1" customWidth="1"/>
    <col min="3855" max="3856" width="30.125" style="769" bestFit="1" customWidth="1"/>
    <col min="3857" max="3858" width="21" style="769" bestFit="1" customWidth="1"/>
    <col min="3859" max="3859" width="18.75" style="769" bestFit="1" customWidth="1"/>
    <col min="3860" max="3860" width="21" style="769" bestFit="1" customWidth="1"/>
    <col min="3861" max="3862" width="9.75" style="769" bestFit="1" customWidth="1"/>
    <col min="3863" max="3863" width="18.875" style="769" bestFit="1" customWidth="1"/>
    <col min="3864" max="3864" width="9.75" style="769" bestFit="1" customWidth="1"/>
    <col min="3865" max="3865" width="18.875" style="769" bestFit="1" customWidth="1"/>
    <col min="3866" max="3867" width="9.75" style="769" bestFit="1" customWidth="1"/>
    <col min="3868" max="3869" width="12.125" style="769" bestFit="1" customWidth="1"/>
    <col min="3870" max="3870" width="7.125" style="769" bestFit="1" customWidth="1"/>
    <col min="3871" max="3871" width="9.75" style="769" bestFit="1" customWidth="1"/>
    <col min="3872" max="3872" width="15.5" style="769" bestFit="1" customWidth="1"/>
    <col min="3873" max="3873" width="19.375" style="769" bestFit="1" customWidth="1"/>
    <col min="3874" max="3874" width="5.75" style="769" bestFit="1" customWidth="1"/>
    <col min="3875" max="3875" width="9.75" style="769" bestFit="1" customWidth="1"/>
    <col min="3876" max="3876" width="11.875" style="769" bestFit="1" customWidth="1"/>
    <col min="3877" max="3877" width="9.125" style="769" bestFit="1" customWidth="1"/>
    <col min="3878" max="3878" width="10.5" style="769" bestFit="1" customWidth="1"/>
    <col min="3879" max="3879" width="16.375" style="769" bestFit="1" customWidth="1"/>
    <col min="3880" max="3880" width="12.125" style="769" bestFit="1" customWidth="1"/>
    <col min="3881" max="3881" width="10.375" style="769" bestFit="1" customWidth="1"/>
    <col min="3882" max="3882" width="11.875" style="769" bestFit="1" customWidth="1"/>
    <col min="3883" max="3891" width="16.375" style="769" bestFit="1" customWidth="1"/>
    <col min="3892" max="3892" width="10.625" style="769" bestFit="1" customWidth="1"/>
    <col min="3893" max="3893" width="11.875" style="769" bestFit="1" customWidth="1"/>
    <col min="3894" max="3894" width="16.375" style="769" bestFit="1" customWidth="1"/>
    <col min="3895" max="3895" width="20.75" style="769" bestFit="1" customWidth="1"/>
    <col min="3896" max="3896" width="16.375" style="769" bestFit="1" customWidth="1"/>
    <col min="3897" max="3897" width="20.75" style="769" bestFit="1" customWidth="1"/>
    <col min="3898" max="3898" width="16.375" style="769" bestFit="1" customWidth="1"/>
    <col min="3899" max="3899" width="20.75" style="769" bestFit="1" customWidth="1"/>
    <col min="3900" max="3900" width="16.375" style="769" bestFit="1" customWidth="1"/>
    <col min="3901" max="3901" width="20.75" style="769" bestFit="1" customWidth="1"/>
    <col min="3902" max="3902" width="16.375" style="769" bestFit="1" customWidth="1"/>
    <col min="3903" max="3903" width="20.75" style="769" bestFit="1" customWidth="1"/>
    <col min="3904" max="3904" width="14.125" style="769" bestFit="1" customWidth="1"/>
    <col min="3905" max="3905" width="18.625" style="769" bestFit="1" customWidth="1"/>
    <col min="3906" max="3906" width="16.375" style="769" bestFit="1" customWidth="1"/>
    <col min="3907" max="3907" width="20.75" style="769" bestFit="1" customWidth="1"/>
    <col min="3908" max="3908" width="16.375" style="769" bestFit="1" customWidth="1"/>
    <col min="3909" max="3909" width="20.75" style="769" bestFit="1" customWidth="1"/>
    <col min="3910" max="3915" width="23" style="769" bestFit="1" customWidth="1"/>
    <col min="3916" max="3917" width="18.625" style="769" bestFit="1" customWidth="1"/>
    <col min="3918" max="3918" width="10.5" style="769" bestFit="1" customWidth="1"/>
    <col min="3919" max="3919" width="11.875" style="769" bestFit="1" customWidth="1"/>
    <col min="3920" max="3920" width="10.5" style="769" bestFit="1" customWidth="1"/>
    <col min="3921" max="3922" width="11.875" style="769" bestFit="1" customWidth="1"/>
    <col min="3923" max="3923" width="16.375" style="769" bestFit="1" customWidth="1"/>
    <col min="3924" max="3924" width="17.875" style="769" bestFit="1" customWidth="1"/>
    <col min="3925" max="3925" width="22.25" style="769" bestFit="1" customWidth="1"/>
    <col min="3926" max="3926" width="7.75" style="769" bestFit="1" customWidth="1"/>
    <col min="3927" max="3929" width="11.875" style="769" bestFit="1" customWidth="1"/>
    <col min="3930" max="3930" width="16.375" style="769" bestFit="1" customWidth="1"/>
    <col min="3931" max="3933" width="11.875" style="769" bestFit="1" customWidth="1"/>
    <col min="3934" max="3934" width="14.125" style="769" bestFit="1" customWidth="1"/>
    <col min="3935" max="3935" width="11.875" style="769" bestFit="1" customWidth="1"/>
    <col min="3936" max="3936" width="16.375" style="769" bestFit="1" customWidth="1"/>
    <col min="3937" max="3937" width="18.625" style="769" bestFit="1" customWidth="1"/>
    <col min="3938" max="3938" width="10.5" style="769" bestFit="1" customWidth="1"/>
    <col min="3939" max="3939" width="14.25" style="769" bestFit="1" customWidth="1"/>
    <col min="3940" max="3941" width="13.375" style="769" bestFit="1" customWidth="1"/>
    <col min="3942" max="3942" width="16.375" style="769" bestFit="1" customWidth="1"/>
    <col min="3943" max="3943" width="16.5" style="769" bestFit="1" customWidth="1"/>
    <col min="3944" max="3945" width="20.125" style="769" bestFit="1" customWidth="1"/>
    <col min="3946" max="3947" width="23" style="769" bestFit="1" customWidth="1"/>
    <col min="3948" max="3948" width="18.625" style="769" bestFit="1" customWidth="1"/>
    <col min="3949" max="3949" width="9.25" style="769" bestFit="1" customWidth="1"/>
    <col min="3950" max="3950" width="7.25" style="769" bestFit="1" customWidth="1"/>
    <col min="3951" max="3951" width="10.375" style="769" bestFit="1" customWidth="1"/>
    <col min="3952" max="3953" width="11.875" style="769" bestFit="1" customWidth="1"/>
    <col min="3954" max="3954" width="14.375" style="769" bestFit="1" customWidth="1"/>
    <col min="3955" max="3955" width="11.875" style="769" bestFit="1" customWidth="1"/>
    <col min="3956" max="3957" width="16.375" style="769" bestFit="1" customWidth="1"/>
    <col min="3958" max="3958" width="11.875" style="769" bestFit="1" customWidth="1"/>
    <col min="3959" max="3960" width="16.375" style="769" bestFit="1" customWidth="1"/>
    <col min="3961" max="3961" width="17.875" style="769" bestFit="1" customWidth="1"/>
    <col min="3962" max="3962" width="16.375" style="769" bestFit="1" customWidth="1"/>
    <col min="3963" max="3963" width="17.875" style="769" bestFit="1" customWidth="1"/>
    <col min="3964" max="3964" width="5.75" style="769" bestFit="1" customWidth="1"/>
    <col min="3965" max="3966" width="9.75" style="769" bestFit="1" customWidth="1"/>
    <col min="3967" max="3967" width="7.75" style="769" bestFit="1" customWidth="1"/>
    <col min="3968" max="3968" width="9.75" style="769" bestFit="1" customWidth="1"/>
    <col min="3969" max="3969" width="59.375" style="769" bestFit="1" customWidth="1"/>
    <col min="3970" max="3970" width="45.5" style="769" bestFit="1" customWidth="1"/>
    <col min="3971" max="3971" width="27.625" style="769" bestFit="1" customWidth="1"/>
    <col min="3972" max="3972" width="11.875" style="769" bestFit="1" customWidth="1"/>
    <col min="3973" max="3976" width="14.125" style="769" bestFit="1" customWidth="1"/>
    <col min="3977" max="3977" width="15.625" style="769" bestFit="1" customWidth="1"/>
    <col min="3978" max="3978" width="14.125" style="769" bestFit="1" customWidth="1"/>
    <col min="3979" max="3980" width="19.625" style="769" bestFit="1" customWidth="1"/>
    <col min="3981" max="3981" width="21.875" style="769" bestFit="1" customWidth="1"/>
    <col min="3982" max="3982" width="19.375" style="769" bestFit="1" customWidth="1"/>
    <col min="3983" max="3983" width="16.375" style="769" bestFit="1" customWidth="1"/>
    <col min="3984" max="3984" width="23" style="769" bestFit="1" customWidth="1"/>
    <col min="3985" max="3986" width="14.125" style="769" bestFit="1" customWidth="1"/>
    <col min="3987" max="3987" width="23.25" style="769" bestFit="1" customWidth="1"/>
    <col min="3988" max="3989" width="14.375" style="769" bestFit="1" customWidth="1"/>
    <col min="3990" max="3990" width="23.125" style="769" bestFit="1" customWidth="1"/>
    <col min="3991" max="3991" width="18.875" style="769" bestFit="1" customWidth="1"/>
    <col min="3992" max="3992" width="14.375" style="769" bestFit="1" customWidth="1"/>
    <col min="3993" max="3993" width="16.5" style="769" bestFit="1" customWidth="1"/>
    <col min="3994" max="3994" width="25.25" style="769" bestFit="1" customWidth="1"/>
    <col min="3995" max="3996" width="18.625" style="769" bestFit="1" customWidth="1"/>
    <col min="3997" max="3997" width="23" style="769" bestFit="1" customWidth="1"/>
    <col min="3998" max="3999" width="26.75" style="769" bestFit="1" customWidth="1"/>
    <col min="4000" max="4000" width="25.25" style="769" bestFit="1" customWidth="1"/>
    <col min="4001" max="4001" width="29.625" style="769" bestFit="1" customWidth="1"/>
    <col min="4002" max="4002" width="25.25" style="769" bestFit="1" customWidth="1"/>
    <col min="4003" max="4003" width="29.625" style="769" bestFit="1" customWidth="1"/>
    <col min="4004" max="4007" width="20.875" style="769" bestFit="1" customWidth="1"/>
    <col min="4008" max="4008" width="13.875" style="769" bestFit="1" customWidth="1"/>
    <col min="4009" max="4009" width="16.5" style="769" bestFit="1" customWidth="1"/>
    <col min="4010" max="4010" width="7.75" style="769" bestFit="1" customWidth="1"/>
    <col min="4011" max="4011" width="20.75" style="769" bestFit="1" customWidth="1"/>
    <col min="4012" max="4014" width="16.375" style="769" bestFit="1" customWidth="1"/>
    <col min="4015" max="4018" width="31" style="769" bestFit="1" customWidth="1"/>
    <col min="4019" max="4020" width="18.625" style="769" bestFit="1" customWidth="1"/>
    <col min="4021" max="4021" width="16.375" style="769" bestFit="1" customWidth="1"/>
    <col min="4022" max="4023" width="18.625" style="769" bestFit="1" customWidth="1"/>
    <col min="4024" max="4024" width="16.375" style="769" bestFit="1" customWidth="1"/>
    <col min="4025" max="4026" width="18.625" style="769" bestFit="1" customWidth="1"/>
    <col min="4027" max="4027" width="20.75" style="769" bestFit="1" customWidth="1"/>
    <col min="4028" max="4029" width="23" style="769" bestFit="1" customWidth="1"/>
    <col min="4030" max="4030" width="25.25" style="769" bestFit="1" customWidth="1"/>
    <col min="4031" max="4031" width="23" style="769" bestFit="1" customWidth="1"/>
    <col min="4032" max="4032" width="20.75" style="769" bestFit="1" customWidth="1"/>
    <col min="4033" max="4034" width="23" style="769" bestFit="1" customWidth="1"/>
    <col min="4035" max="4035" width="25.25" style="769" bestFit="1" customWidth="1"/>
    <col min="4036" max="4036" width="23" style="769" bestFit="1" customWidth="1"/>
    <col min="4037" max="4037" width="18.625" style="769" bestFit="1" customWidth="1"/>
    <col min="4038" max="4040" width="20.75" style="769" bestFit="1" customWidth="1"/>
    <col min="4041" max="4041" width="19.75" style="769" bestFit="1" customWidth="1"/>
    <col min="4042" max="4043" width="22" style="769" bestFit="1" customWidth="1"/>
    <col min="4044" max="4044" width="14.125" style="769" bestFit="1" customWidth="1"/>
    <col min="4045" max="4046" width="20.75" style="769" bestFit="1" customWidth="1"/>
    <col min="4047" max="4048" width="18.625" style="769" bestFit="1" customWidth="1"/>
    <col min="4049" max="4051" width="20.75" style="769" bestFit="1" customWidth="1"/>
    <col min="4052" max="4053" width="23" style="769" bestFit="1" customWidth="1"/>
    <col min="4054" max="4054" width="20.75" style="769" bestFit="1" customWidth="1"/>
    <col min="4055" max="4056" width="23" style="769" bestFit="1" customWidth="1"/>
    <col min="4057" max="4057" width="25.25" style="769" bestFit="1" customWidth="1"/>
    <col min="4058" max="4059" width="23" style="769" bestFit="1" customWidth="1"/>
    <col min="4060" max="4062" width="25.25" style="769" bestFit="1" customWidth="1"/>
    <col min="4063" max="4064" width="27.5" style="769" bestFit="1" customWidth="1"/>
    <col min="4065" max="4065" width="25.25" style="769" bestFit="1" customWidth="1"/>
    <col min="4066" max="4067" width="27.5" style="769" bestFit="1" customWidth="1"/>
    <col min="4068" max="4068" width="29.625" style="769" bestFit="1" customWidth="1"/>
    <col min="4069" max="4069" width="27.5" style="769" bestFit="1" customWidth="1"/>
    <col min="4070" max="4070" width="24.5" style="769" bestFit="1" customWidth="1"/>
    <col min="4071" max="4071" width="29" style="769" bestFit="1" customWidth="1"/>
    <col min="4072" max="4073" width="20.75" style="769" bestFit="1" customWidth="1"/>
    <col min="4074" max="4074" width="27.5" style="769" bestFit="1" customWidth="1"/>
    <col min="4075" max="4076" width="23" style="769" bestFit="1" customWidth="1"/>
    <col min="4077" max="4077" width="29.625" style="769" bestFit="1" customWidth="1"/>
    <col min="4078" max="4078" width="9.125" style="769" bestFit="1" customWidth="1"/>
    <col min="4079" max="4081" width="18.125" style="769" bestFit="1" customWidth="1"/>
    <col min="4082" max="4082" width="20.375" style="769" bestFit="1" customWidth="1"/>
    <col min="4083" max="4083" width="25.25" style="769" bestFit="1" customWidth="1"/>
    <col min="4084" max="4084" width="27.5" style="769" bestFit="1" customWidth="1"/>
    <col min="4085" max="4086" width="9.125" style="769" bestFit="1" customWidth="1"/>
    <col min="4087" max="4087" width="11.25" style="769" bestFit="1" customWidth="1"/>
    <col min="4088" max="4088" width="15" style="769" bestFit="1" customWidth="1"/>
    <col min="4089" max="4089" width="16.375" style="769" bestFit="1" customWidth="1"/>
    <col min="4090" max="4092" width="23.25" style="769" bestFit="1" customWidth="1"/>
    <col min="4093" max="4094" width="20.75" style="769" bestFit="1" customWidth="1"/>
    <col min="4095" max="4095" width="6.625" style="769" bestFit="1" customWidth="1"/>
    <col min="4096" max="4096" width="9" style="769"/>
    <col min="4097" max="4097" width="16.375" style="769" bestFit="1" customWidth="1"/>
    <col min="4098" max="4098" width="14.125" style="769" bestFit="1" customWidth="1"/>
    <col min="4099" max="4101" width="9.75" style="769" bestFit="1" customWidth="1"/>
    <col min="4102" max="4102" width="14.125" style="769" bestFit="1" customWidth="1"/>
    <col min="4103" max="4103" width="15.25" style="769" customWidth="1"/>
    <col min="4104" max="4104" width="14.125" style="769" bestFit="1" customWidth="1"/>
    <col min="4105" max="4105" width="15.25" style="769" bestFit="1" customWidth="1"/>
    <col min="4106" max="4108" width="13.625" style="769" bestFit="1" customWidth="1"/>
    <col min="4109" max="4109" width="12" style="769" bestFit="1" customWidth="1"/>
    <col min="4110" max="4110" width="22.125" style="769" bestFit="1" customWidth="1"/>
    <col min="4111" max="4112" width="30.125" style="769" bestFit="1" customWidth="1"/>
    <col min="4113" max="4114" width="21" style="769" bestFit="1" customWidth="1"/>
    <col min="4115" max="4115" width="18.75" style="769" bestFit="1" customWidth="1"/>
    <col min="4116" max="4116" width="21" style="769" bestFit="1" customWidth="1"/>
    <col min="4117" max="4118" width="9.75" style="769" bestFit="1" customWidth="1"/>
    <col min="4119" max="4119" width="18.875" style="769" bestFit="1" customWidth="1"/>
    <col min="4120" max="4120" width="9.75" style="769" bestFit="1" customWidth="1"/>
    <col min="4121" max="4121" width="18.875" style="769" bestFit="1" customWidth="1"/>
    <col min="4122" max="4123" width="9.75" style="769" bestFit="1" customWidth="1"/>
    <col min="4124" max="4125" width="12.125" style="769" bestFit="1" customWidth="1"/>
    <col min="4126" max="4126" width="7.125" style="769" bestFit="1" customWidth="1"/>
    <col min="4127" max="4127" width="9.75" style="769" bestFit="1" customWidth="1"/>
    <col min="4128" max="4128" width="15.5" style="769" bestFit="1" customWidth="1"/>
    <col min="4129" max="4129" width="19.375" style="769" bestFit="1" customWidth="1"/>
    <col min="4130" max="4130" width="5.75" style="769" bestFit="1" customWidth="1"/>
    <col min="4131" max="4131" width="9.75" style="769" bestFit="1" customWidth="1"/>
    <col min="4132" max="4132" width="11.875" style="769" bestFit="1" customWidth="1"/>
    <col min="4133" max="4133" width="9.125" style="769" bestFit="1" customWidth="1"/>
    <col min="4134" max="4134" width="10.5" style="769" bestFit="1" customWidth="1"/>
    <col min="4135" max="4135" width="16.375" style="769" bestFit="1" customWidth="1"/>
    <col min="4136" max="4136" width="12.125" style="769" bestFit="1" customWidth="1"/>
    <col min="4137" max="4137" width="10.375" style="769" bestFit="1" customWidth="1"/>
    <col min="4138" max="4138" width="11.875" style="769" bestFit="1" customWidth="1"/>
    <col min="4139" max="4147" width="16.375" style="769" bestFit="1" customWidth="1"/>
    <col min="4148" max="4148" width="10.625" style="769" bestFit="1" customWidth="1"/>
    <col min="4149" max="4149" width="11.875" style="769" bestFit="1" customWidth="1"/>
    <col min="4150" max="4150" width="16.375" style="769" bestFit="1" customWidth="1"/>
    <col min="4151" max="4151" width="20.75" style="769" bestFit="1" customWidth="1"/>
    <col min="4152" max="4152" width="16.375" style="769" bestFit="1" customWidth="1"/>
    <col min="4153" max="4153" width="20.75" style="769" bestFit="1" customWidth="1"/>
    <col min="4154" max="4154" width="16.375" style="769" bestFit="1" customWidth="1"/>
    <col min="4155" max="4155" width="20.75" style="769" bestFit="1" customWidth="1"/>
    <col min="4156" max="4156" width="16.375" style="769" bestFit="1" customWidth="1"/>
    <col min="4157" max="4157" width="20.75" style="769" bestFit="1" customWidth="1"/>
    <col min="4158" max="4158" width="16.375" style="769" bestFit="1" customWidth="1"/>
    <col min="4159" max="4159" width="20.75" style="769" bestFit="1" customWidth="1"/>
    <col min="4160" max="4160" width="14.125" style="769" bestFit="1" customWidth="1"/>
    <col min="4161" max="4161" width="18.625" style="769" bestFit="1" customWidth="1"/>
    <col min="4162" max="4162" width="16.375" style="769" bestFit="1" customWidth="1"/>
    <col min="4163" max="4163" width="20.75" style="769" bestFit="1" customWidth="1"/>
    <col min="4164" max="4164" width="16.375" style="769" bestFit="1" customWidth="1"/>
    <col min="4165" max="4165" width="20.75" style="769" bestFit="1" customWidth="1"/>
    <col min="4166" max="4171" width="23" style="769" bestFit="1" customWidth="1"/>
    <col min="4172" max="4173" width="18.625" style="769" bestFit="1" customWidth="1"/>
    <col min="4174" max="4174" width="10.5" style="769" bestFit="1" customWidth="1"/>
    <col min="4175" max="4175" width="11.875" style="769" bestFit="1" customWidth="1"/>
    <col min="4176" max="4176" width="10.5" style="769" bestFit="1" customWidth="1"/>
    <col min="4177" max="4178" width="11.875" style="769" bestFit="1" customWidth="1"/>
    <col min="4179" max="4179" width="16.375" style="769" bestFit="1" customWidth="1"/>
    <col min="4180" max="4180" width="17.875" style="769" bestFit="1" customWidth="1"/>
    <col min="4181" max="4181" width="22.25" style="769" bestFit="1" customWidth="1"/>
    <col min="4182" max="4182" width="7.75" style="769" bestFit="1" customWidth="1"/>
    <col min="4183" max="4185" width="11.875" style="769" bestFit="1" customWidth="1"/>
    <col min="4186" max="4186" width="16.375" style="769" bestFit="1" customWidth="1"/>
    <col min="4187" max="4189" width="11.875" style="769" bestFit="1" customWidth="1"/>
    <col min="4190" max="4190" width="14.125" style="769" bestFit="1" customWidth="1"/>
    <col min="4191" max="4191" width="11.875" style="769" bestFit="1" customWidth="1"/>
    <col min="4192" max="4192" width="16.375" style="769" bestFit="1" customWidth="1"/>
    <col min="4193" max="4193" width="18.625" style="769" bestFit="1" customWidth="1"/>
    <col min="4194" max="4194" width="10.5" style="769" bestFit="1" customWidth="1"/>
    <col min="4195" max="4195" width="14.25" style="769" bestFit="1" customWidth="1"/>
    <col min="4196" max="4197" width="13.375" style="769" bestFit="1" customWidth="1"/>
    <col min="4198" max="4198" width="16.375" style="769" bestFit="1" customWidth="1"/>
    <col min="4199" max="4199" width="16.5" style="769" bestFit="1" customWidth="1"/>
    <col min="4200" max="4201" width="20.125" style="769" bestFit="1" customWidth="1"/>
    <col min="4202" max="4203" width="23" style="769" bestFit="1" customWidth="1"/>
    <col min="4204" max="4204" width="18.625" style="769" bestFit="1" customWidth="1"/>
    <col min="4205" max="4205" width="9.25" style="769" bestFit="1" customWidth="1"/>
    <col min="4206" max="4206" width="7.25" style="769" bestFit="1" customWidth="1"/>
    <col min="4207" max="4207" width="10.375" style="769" bestFit="1" customWidth="1"/>
    <col min="4208" max="4209" width="11.875" style="769" bestFit="1" customWidth="1"/>
    <col min="4210" max="4210" width="14.375" style="769" bestFit="1" customWidth="1"/>
    <col min="4211" max="4211" width="11.875" style="769" bestFit="1" customWidth="1"/>
    <col min="4212" max="4213" width="16.375" style="769" bestFit="1" customWidth="1"/>
    <col min="4214" max="4214" width="11.875" style="769" bestFit="1" customWidth="1"/>
    <col min="4215" max="4216" width="16.375" style="769" bestFit="1" customWidth="1"/>
    <col min="4217" max="4217" width="17.875" style="769" bestFit="1" customWidth="1"/>
    <col min="4218" max="4218" width="16.375" style="769" bestFit="1" customWidth="1"/>
    <col min="4219" max="4219" width="17.875" style="769" bestFit="1" customWidth="1"/>
    <col min="4220" max="4220" width="5.75" style="769" bestFit="1" customWidth="1"/>
    <col min="4221" max="4222" width="9.75" style="769" bestFit="1" customWidth="1"/>
    <col min="4223" max="4223" width="7.75" style="769" bestFit="1" customWidth="1"/>
    <col min="4224" max="4224" width="9.75" style="769" bestFit="1" customWidth="1"/>
    <col min="4225" max="4225" width="59.375" style="769" bestFit="1" customWidth="1"/>
    <col min="4226" max="4226" width="45.5" style="769" bestFit="1" customWidth="1"/>
    <col min="4227" max="4227" width="27.625" style="769" bestFit="1" customWidth="1"/>
    <col min="4228" max="4228" width="11.875" style="769" bestFit="1" customWidth="1"/>
    <col min="4229" max="4232" width="14.125" style="769" bestFit="1" customWidth="1"/>
    <col min="4233" max="4233" width="15.625" style="769" bestFit="1" customWidth="1"/>
    <col min="4234" max="4234" width="14.125" style="769" bestFit="1" customWidth="1"/>
    <col min="4235" max="4236" width="19.625" style="769" bestFit="1" customWidth="1"/>
    <col min="4237" max="4237" width="21.875" style="769" bestFit="1" customWidth="1"/>
    <col min="4238" max="4238" width="19.375" style="769" bestFit="1" customWidth="1"/>
    <col min="4239" max="4239" width="16.375" style="769" bestFit="1" customWidth="1"/>
    <col min="4240" max="4240" width="23" style="769" bestFit="1" customWidth="1"/>
    <col min="4241" max="4242" width="14.125" style="769" bestFit="1" customWidth="1"/>
    <col min="4243" max="4243" width="23.25" style="769" bestFit="1" customWidth="1"/>
    <col min="4244" max="4245" width="14.375" style="769" bestFit="1" customWidth="1"/>
    <col min="4246" max="4246" width="23.125" style="769" bestFit="1" customWidth="1"/>
    <col min="4247" max="4247" width="18.875" style="769" bestFit="1" customWidth="1"/>
    <col min="4248" max="4248" width="14.375" style="769" bestFit="1" customWidth="1"/>
    <col min="4249" max="4249" width="16.5" style="769" bestFit="1" customWidth="1"/>
    <col min="4250" max="4250" width="25.25" style="769" bestFit="1" customWidth="1"/>
    <col min="4251" max="4252" width="18.625" style="769" bestFit="1" customWidth="1"/>
    <col min="4253" max="4253" width="23" style="769" bestFit="1" customWidth="1"/>
    <col min="4254" max="4255" width="26.75" style="769" bestFit="1" customWidth="1"/>
    <col min="4256" max="4256" width="25.25" style="769" bestFit="1" customWidth="1"/>
    <col min="4257" max="4257" width="29.625" style="769" bestFit="1" customWidth="1"/>
    <col min="4258" max="4258" width="25.25" style="769" bestFit="1" customWidth="1"/>
    <col min="4259" max="4259" width="29.625" style="769" bestFit="1" customWidth="1"/>
    <col min="4260" max="4263" width="20.875" style="769" bestFit="1" customWidth="1"/>
    <col min="4264" max="4264" width="13.875" style="769" bestFit="1" customWidth="1"/>
    <col min="4265" max="4265" width="16.5" style="769" bestFit="1" customWidth="1"/>
    <col min="4266" max="4266" width="7.75" style="769" bestFit="1" customWidth="1"/>
    <col min="4267" max="4267" width="20.75" style="769" bestFit="1" customWidth="1"/>
    <col min="4268" max="4270" width="16.375" style="769" bestFit="1" customWidth="1"/>
    <col min="4271" max="4274" width="31" style="769" bestFit="1" customWidth="1"/>
    <col min="4275" max="4276" width="18.625" style="769" bestFit="1" customWidth="1"/>
    <col min="4277" max="4277" width="16.375" style="769" bestFit="1" customWidth="1"/>
    <col min="4278" max="4279" width="18.625" style="769" bestFit="1" customWidth="1"/>
    <col min="4280" max="4280" width="16.375" style="769" bestFit="1" customWidth="1"/>
    <col min="4281" max="4282" width="18.625" style="769" bestFit="1" customWidth="1"/>
    <col min="4283" max="4283" width="20.75" style="769" bestFit="1" customWidth="1"/>
    <col min="4284" max="4285" width="23" style="769" bestFit="1" customWidth="1"/>
    <col min="4286" max="4286" width="25.25" style="769" bestFit="1" customWidth="1"/>
    <col min="4287" max="4287" width="23" style="769" bestFit="1" customWidth="1"/>
    <col min="4288" max="4288" width="20.75" style="769" bestFit="1" customWidth="1"/>
    <col min="4289" max="4290" width="23" style="769" bestFit="1" customWidth="1"/>
    <col min="4291" max="4291" width="25.25" style="769" bestFit="1" customWidth="1"/>
    <col min="4292" max="4292" width="23" style="769" bestFit="1" customWidth="1"/>
    <col min="4293" max="4293" width="18.625" style="769" bestFit="1" customWidth="1"/>
    <col min="4294" max="4296" width="20.75" style="769" bestFit="1" customWidth="1"/>
    <col min="4297" max="4297" width="19.75" style="769" bestFit="1" customWidth="1"/>
    <col min="4298" max="4299" width="22" style="769" bestFit="1" customWidth="1"/>
    <col min="4300" max="4300" width="14.125" style="769" bestFit="1" customWidth="1"/>
    <col min="4301" max="4302" width="20.75" style="769" bestFit="1" customWidth="1"/>
    <col min="4303" max="4304" width="18.625" style="769" bestFit="1" customWidth="1"/>
    <col min="4305" max="4307" width="20.75" style="769" bestFit="1" customWidth="1"/>
    <col min="4308" max="4309" width="23" style="769" bestFit="1" customWidth="1"/>
    <col min="4310" max="4310" width="20.75" style="769" bestFit="1" customWidth="1"/>
    <col min="4311" max="4312" width="23" style="769" bestFit="1" customWidth="1"/>
    <col min="4313" max="4313" width="25.25" style="769" bestFit="1" customWidth="1"/>
    <col min="4314" max="4315" width="23" style="769" bestFit="1" customWidth="1"/>
    <col min="4316" max="4318" width="25.25" style="769" bestFit="1" customWidth="1"/>
    <col min="4319" max="4320" width="27.5" style="769" bestFit="1" customWidth="1"/>
    <col min="4321" max="4321" width="25.25" style="769" bestFit="1" customWidth="1"/>
    <col min="4322" max="4323" width="27.5" style="769" bestFit="1" customWidth="1"/>
    <col min="4324" max="4324" width="29.625" style="769" bestFit="1" customWidth="1"/>
    <col min="4325" max="4325" width="27.5" style="769" bestFit="1" customWidth="1"/>
    <col min="4326" max="4326" width="24.5" style="769" bestFit="1" customWidth="1"/>
    <col min="4327" max="4327" width="29" style="769" bestFit="1" customWidth="1"/>
    <col min="4328" max="4329" width="20.75" style="769" bestFit="1" customWidth="1"/>
    <col min="4330" max="4330" width="27.5" style="769" bestFit="1" customWidth="1"/>
    <col min="4331" max="4332" width="23" style="769" bestFit="1" customWidth="1"/>
    <col min="4333" max="4333" width="29.625" style="769" bestFit="1" customWidth="1"/>
    <col min="4334" max="4334" width="9.125" style="769" bestFit="1" customWidth="1"/>
    <col min="4335" max="4337" width="18.125" style="769" bestFit="1" customWidth="1"/>
    <col min="4338" max="4338" width="20.375" style="769" bestFit="1" customWidth="1"/>
    <col min="4339" max="4339" width="25.25" style="769" bestFit="1" customWidth="1"/>
    <col min="4340" max="4340" width="27.5" style="769" bestFit="1" customWidth="1"/>
    <col min="4341" max="4342" width="9.125" style="769" bestFit="1" customWidth="1"/>
    <col min="4343" max="4343" width="11.25" style="769" bestFit="1" customWidth="1"/>
    <col min="4344" max="4344" width="15" style="769" bestFit="1" customWidth="1"/>
    <col min="4345" max="4345" width="16.375" style="769" bestFit="1" customWidth="1"/>
    <col min="4346" max="4348" width="23.25" style="769" bestFit="1" customWidth="1"/>
    <col min="4349" max="4350" width="20.75" style="769" bestFit="1" customWidth="1"/>
    <col min="4351" max="4351" width="6.625" style="769" bestFit="1" customWidth="1"/>
    <col min="4352" max="4352" width="9" style="769"/>
    <col min="4353" max="4353" width="16.375" style="769" bestFit="1" customWidth="1"/>
    <col min="4354" max="4354" width="14.125" style="769" bestFit="1" customWidth="1"/>
    <col min="4355" max="4357" width="9.75" style="769" bestFit="1" customWidth="1"/>
    <col min="4358" max="4358" width="14.125" style="769" bestFit="1" customWidth="1"/>
    <col min="4359" max="4359" width="15.25" style="769" customWidth="1"/>
    <col min="4360" max="4360" width="14.125" style="769" bestFit="1" customWidth="1"/>
    <col min="4361" max="4361" width="15.25" style="769" bestFit="1" customWidth="1"/>
    <col min="4362" max="4364" width="13.625" style="769" bestFit="1" customWidth="1"/>
    <col min="4365" max="4365" width="12" style="769" bestFit="1" customWidth="1"/>
    <col min="4366" max="4366" width="22.125" style="769" bestFit="1" customWidth="1"/>
    <col min="4367" max="4368" width="30.125" style="769" bestFit="1" customWidth="1"/>
    <col min="4369" max="4370" width="21" style="769" bestFit="1" customWidth="1"/>
    <col min="4371" max="4371" width="18.75" style="769" bestFit="1" customWidth="1"/>
    <col min="4372" max="4372" width="21" style="769" bestFit="1" customWidth="1"/>
    <col min="4373" max="4374" width="9.75" style="769" bestFit="1" customWidth="1"/>
    <col min="4375" max="4375" width="18.875" style="769" bestFit="1" customWidth="1"/>
    <col min="4376" max="4376" width="9.75" style="769" bestFit="1" customWidth="1"/>
    <col min="4377" max="4377" width="18.875" style="769" bestFit="1" customWidth="1"/>
    <col min="4378" max="4379" width="9.75" style="769" bestFit="1" customWidth="1"/>
    <col min="4380" max="4381" width="12.125" style="769" bestFit="1" customWidth="1"/>
    <col min="4382" max="4382" width="7.125" style="769" bestFit="1" customWidth="1"/>
    <col min="4383" max="4383" width="9.75" style="769" bestFit="1" customWidth="1"/>
    <col min="4384" max="4384" width="15.5" style="769" bestFit="1" customWidth="1"/>
    <col min="4385" max="4385" width="19.375" style="769" bestFit="1" customWidth="1"/>
    <col min="4386" max="4386" width="5.75" style="769" bestFit="1" customWidth="1"/>
    <col min="4387" max="4387" width="9.75" style="769" bestFit="1" customWidth="1"/>
    <col min="4388" max="4388" width="11.875" style="769" bestFit="1" customWidth="1"/>
    <col min="4389" max="4389" width="9.125" style="769" bestFit="1" customWidth="1"/>
    <col min="4390" max="4390" width="10.5" style="769" bestFit="1" customWidth="1"/>
    <col min="4391" max="4391" width="16.375" style="769" bestFit="1" customWidth="1"/>
    <col min="4392" max="4392" width="12.125" style="769" bestFit="1" customWidth="1"/>
    <col min="4393" max="4393" width="10.375" style="769" bestFit="1" customWidth="1"/>
    <col min="4394" max="4394" width="11.875" style="769" bestFit="1" customWidth="1"/>
    <col min="4395" max="4403" width="16.375" style="769" bestFit="1" customWidth="1"/>
    <col min="4404" max="4404" width="10.625" style="769" bestFit="1" customWidth="1"/>
    <col min="4405" max="4405" width="11.875" style="769" bestFit="1" customWidth="1"/>
    <col min="4406" max="4406" width="16.375" style="769" bestFit="1" customWidth="1"/>
    <col min="4407" max="4407" width="20.75" style="769" bestFit="1" customWidth="1"/>
    <col min="4408" max="4408" width="16.375" style="769" bestFit="1" customWidth="1"/>
    <col min="4409" max="4409" width="20.75" style="769" bestFit="1" customWidth="1"/>
    <col min="4410" max="4410" width="16.375" style="769" bestFit="1" customWidth="1"/>
    <col min="4411" max="4411" width="20.75" style="769" bestFit="1" customWidth="1"/>
    <col min="4412" max="4412" width="16.375" style="769" bestFit="1" customWidth="1"/>
    <col min="4413" max="4413" width="20.75" style="769" bestFit="1" customWidth="1"/>
    <col min="4414" max="4414" width="16.375" style="769" bestFit="1" customWidth="1"/>
    <col min="4415" max="4415" width="20.75" style="769" bestFit="1" customWidth="1"/>
    <col min="4416" max="4416" width="14.125" style="769" bestFit="1" customWidth="1"/>
    <col min="4417" max="4417" width="18.625" style="769" bestFit="1" customWidth="1"/>
    <col min="4418" max="4418" width="16.375" style="769" bestFit="1" customWidth="1"/>
    <col min="4419" max="4419" width="20.75" style="769" bestFit="1" customWidth="1"/>
    <col min="4420" max="4420" width="16.375" style="769" bestFit="1" customWidth="1"/>
    <col min="4421" max="4421" width="20.75" style="769" bestFit="1" customWidth="1"/>
    <col min="4422" max="4427" width="23" style="769" bestFit="1" customWidth="1"/>
    <col min="4428" max="4429" width="18.625" style="769" bestFit="1" customWidth="1"/>
    <col min="4430" max="4430" width="10.5" style="769" bestFit="1" customWidth="1"/>
    <col min="4431" max="4431" width="11.875" style="769" bestFit="1" customWidth="1"/>
    <col min="4432" max="4432" width="10.5" style="769" bestFit="1" customWidth="1"/>
    <col min="4433" max="4434" width="11.875" style="769" bestFit="1" customWidth="1"/>
    <col min="4435" max="4435" width="16.375" style="769" bestFit="1" customWidth="1"/>
    <col min="4436" max="4436" width="17.875" style="769" bestFit="1" customWidth="1"/>
    <col min="4437" max="4437" width="22.25" style="769" bestFit="1" customWidth="1"/>
    <col min="4438" max="4438" width="7.75" style="769" bestFit="1" customWidth="1"/>
    <col min="4439" max="4441" width="11.875" style="769" bestFit="1" customWidth="1"/>
    <col min="4442" max="4442" width="16.375" style="769" bestFit="1" customWidth="1"/>
    <col min="4443" max="4445" width="11.875" style="769" bestFit="1" customWidth="1"/>
    <col min="4446" max="4446" width="14.125" style="769" bestFit="1" customWidth="1"/>
    <col min="4447" max="4447" width="11.875" style="769" bestFit="1" customWidth="1"/>
    <col min="4448" max="4448" width="16.375" style="769" bestFit="1" customWidth="1"/>
    <col min="4449" max="4449" width="18.625" style="769" bestFit="1" customWidth="1"/>
    <col min="4450" max="4450" width="10.5" style="769" bestFit="1" customWidth="1"/>
    <col min="4451" max="4451" width="14.25" style="769" bestFit="1" customWidth="1"/>
    <col min="4452" max="4453" width="13.375" style="769" bestFit="1" customWidth="1"/>
    <col min="4454" max="4454" width="16.375" style="769" bestFit="1" customWidth="1"/>
    <col min="4455" max="4455" width="16.5" style="769" bestFit="1" customWidth="1"/>
    <col min="4456" max="4457" width="20.125" style="769" bestFit="1" customWidth="1"/>
    <col min="4458" max="4459" width="23" style="769" bestFit="1" customWidth="1"/>
    <col min="4460" max="4460" width="18.625" style="769" bestFit="1" customWidth="1"/>
    <col min="4461" max="4461" width="9.25" style="769" bestFit="1" customWidth="1"/>
    <col min="4462" max="4462" width="7.25" style="769" bestFit="1" customWidth="1"/>
    <col min="4463" max="4463" width="10.375" style="769" bestFit="1" customWidth="1"/>
    <col min="4464" max="4465" width="11.875" style="769" bestFit="1" customWidth="1"/>
    <col min="4466" max="4466" width="14.375" style="769" bestFit="1" customWidth="1"/>
    <col min="4467" max="4467" width="11.875" style="769" bestFit="1" customWidth="1"/>
    <col min="4468" max="4469" width="16.375" style="769" bestFit="1" customWidth="1"/>
    <col min="4470" max="4470" width="11.875" style="769" bestFit="1" customWidth="1"/>
    <col min="4471" max="4472" width="16.375" style="769" bestFit="1" customWidth="1"/>
    <col min="4473" max="4473" width="17.875" style="769" bestFit="1" customWidth="1"/>
    <col min="4474" max="4474" width="16.375" style="769" bestFit="1" customWidth="1"/>
    <col min="4475" max="4475" width="17.875" style="769" bestFit="1" customWidth="1"/>
    <col min="4476" max="4476" width="5.75" style="769" bestFit="1" customWidth="1"/>
    <col min="4477" max="4478" width="9.75" style="769" bestFit="1" customWidth="1"/>
    <col min="4479" max="4479" width="7.75" style="769" bestFit="1" customWidth="1"/>
    <col min="4480" max="4480" width="9.75" style="769" bestFit="1" customWidth="1"/>
    <col min="4481" max="4481" width="59.375" style="769" bestFit="1" customWidth="1"/>
    <col min="4482" max="4482" width="45.5" style="769" bestFit="1" customWidth="1"/>
    <col min="4483" max="4483" width="27.625" style="769" bestFit="1" customWidth="1"/>
    <col min="4484" max="4484" width="11.875" style="769" bestFit="1" customWidth="1"/>
    <col min="4485" max="4488" width="14.125" style="769" bestFit="1" customWidth="1"/>
    <col min="4489" max="4489" width="15.625" style="769" bestFit="1" customWidth="1"/>
    <col min="4490" max="4490" width="14.125" style="769" bestFit="1" customWidth="1"/>
    <col min="4491" max="4492" width="19.625" style="769" bestFit="1" customWidth="1"/>
    <col min="4493" max="4493" width="21.875" style="769" bestFit="1" customWidth="1"/>
    <col min="4494" max="4494" width="19.375" style="769" bestFit="1" customWidth="1"/>
    <col min="4495" max="4495" width="16.375" style="769" bestFit="1" customWidth="1"/>
    <col min="4496" max="4496" width="23" style="769" bestFit="1" customWidth="1"/>
    <col min="4497" max="4498" width="14.125" style="769" bestFit="1" customWidth="1"/>
    <col min="4499" max="4499" width="23.25" style="769" bestFit="1" customWidth="1"/>
    <col min="4500" max="4501" width="14.375" style="769" bestFit="1" customWidth="1"/>
    <col min="4502" max="4502" width="23.125" style="769" bestFit="1" customWidth="1"/>
    <col min="4503" max="4503" width="18.875" style="769" bestFit="1" customWidth="1"/>
    <col min="4504" max="4504" width="14.375" style="769" bestFit="1" customWidth="1"/>
    <col min="4505" max="4505" width="16.5" style="769" bestFit="1" customWidth="1"/>
    <col min="4506" max="4506" width="25.25" style="769" bestFit="1" customWidth="1"/>
    <col min="4507" max="4508" width="18.625" style="769" bestFit="1" customWidth="1"/>
    <col min="4509" max="4509" width="23" style="769" bestFit="1" customWidth="1"/>
    <col min="4510" max="4511" width="26.75" style="769" bestFit="1" customWidth="1"/>
    <col min="4512" max="4512" width="25.25" style="769" bestFit="1" customWidth="1"/>
    <col min="4513" max="4513" width="29.625" style="769" bestFit="1" customWidth="1"/>
    <col min="4514" max="4514" width="25.25" style="769" bestFit="1" customWidth="1"/>
    <col min="4515" max="4515" width="29.625" style="769" bestFit="1" customWidth="1"/>
    <col min="4516" max="4519" width="20.875" style="769" bestFit="1" customWidth="1"/>
    <col min="4520" max="4520" width="13.875" style="769" bestFit="1" customWidth="1"/>
    <col min="4521" max="4521" width="16.5" style="769" bestFit="1" customWidth="1"/>
    <col min="4522" max="4522" width="7.75" style="769" bestFit="1" customWidth="1"/>
    <col min="4523" max="4523" width="20.75" style="769" bestFit="1" customWidth="1"/>
    <col min="4524" max="4526" width="16.375" style="769" bestFit="1" customWidth="1"/>
    <col min="4527" max="4530" width="31" style="769" bestFit="1" customWidth="1"/>
    <col min="4531" max="4532" width="18.625" style="769" bestFit="1" customWidth="1"/>
    <col min="4533" max="4533" width="16.375" style="769" bestFit="1" customWidth="1"/>
    <col min="4534" max="4535" width="18.625" style="769" bestFit="1" customWidth="1"/>
    <col min="4536" max="4536" width="16.375" style="769" bestFit="1" customWidth="1"/>
    <col min="4537" max="4538" width="18.625" style="769" bestFit="1" customWidth="1"/>
    <col min="4539" max="4539" width="20.75" style="769" bestFit="1" customWidth="1"/>
    <col min="4540" max="4541" width="23" style="769" bestFit="1" customWidth="1"/>
    <col min="4542" max="4542" width="25.25" style="769" bestFit="1" customWidth="1"/>
    <col min="4543" max="4543" width="23" style="769" bestFit="1" customWidth="1"/>
    <col min="4544" max="4544" width="20.75" style="769" bestFit="1" customWidth="1"/>
    <col min="4545" max="4546" width="23" style="769" bestFit="1" customWidth="1"/>
    <col min="4547" max="4547" width="25.25" style="769" bestFit="1" customWidth="1"/>
    <col min="4548" max="4548" width="23" style="769" bestFit="1" customWidth="1"/>
    <col min="4549" max="4549" width="18.625" style="769" bestFit="1" customWidth="1"/>
    <col min="4550" max="4552" width="20.75" style="769" bestFit="1" customWidth="1"/>
    <col min="4553" max="4553" width="19.75" style="769" bestFit="1" customWidth="1"/>
    <col min="4554" max="4555" width="22" style="769" bestFit="1" customWidth="1"/>
    <col min="4556" max="4556" width="14.125" style="769" bestFit="1" customWidth="1"/>
    <col min="4557" max="4558" width="20.75" style="769" bestFit="1" customWidth="1"/>
    <col min="4559" max="4560" width="18.625" style="769" bestFit="1" customWidth="1"/>
    <col min="4561" max="4563" width="20.75" style="769" bestFit="1" customWidth="1"/>
    <col min="4564" max="4565" width="23" style="769" bestFit="1" customWidth="1"/>
    <col min="4566" max="4566" width="20.75" style="769" bestFit="1" customWidth="1"/>
    <col min="4567" max="4568" width="23" style="769" bestFit="1" customWidth="1"/>
    <col min="4569" max="4569" width="25.25" style="769" bestFit="1" customWidth="1"/>
    <col min="4570" max="4571" width="23" style="769" bestFit="1" customWidth="1"/>
    <col min="4572" max="4574" width="25.25" style="769" bestFit="1" customWidth="1"/>
    <col min="4575" max="4576" width="27.5" style="769" bestFit="1" customWidth="1"/>
    <col min="4577" max="4577" width="25.25" style="769" bestFit="1" customWidth="1"/>
    <col min="4578" max="4579" width="27.5" style="769" bestFit="1" customWidth="1"/>
    <col min="4580" max="4580" width="29.625" style="769" bestFit="1" customWidth="1"/>
    <col min="4581" max="4581" width="27.5" style="769" bestFit="1" customWidth="1"/>
    <col min="4582" max="4582" width="24.5" style="769" bestFit="1" customWidth="1"/>
    <col min="4583" max="4583" width="29" style="769" bestFit="1" customWidth="1"/>
    <col min="4584" max="4585" width="20.75" style="769" bestFit="1" customWidth="1"/>
    <col min="4586" max="4586" width="27.5" style="769" bestFit="1" customWidth="1"/>
    <col min="4587" max="4588" width="23" style="769" bestFit="1" customWidth="1"/>
    <col min="4589" max="4589" width="29.625" style="769" bestFit="1" customWidth="1"/>
    <col min="4590" max="4590" width="9.125" style="769" bestFit="1" customWidth="1"/>
    <col min="4591" max="4593" width="18.125" style="769" bestFit="1" customWidth="1"/>
    <col min="4594" max="4594" width="20.375" style="769" bestFit="1" customWidth="1"/>
    <col min="4595" max="4595" width="25.25" style="769" bestFit="1" customWidth="1"/>
    <col min="4596" max="4596" width="27.5" style="769" bestFit="1" customWidth="1"/>
    <col min="4597" max="4598" width="9.125" style="769" bestFit="1" customWidth="1"/>
    <col min="4599" max="4599" width="11.25" style="769" bestFit="1" customWidth="1"/>
    <col min="4600" max="4600" width="15" style="769" bestFit="1" customWidth="1"/>
    <col min="4601" max="4601" width="16.375" style="769" bestFit="1" customWidth="1"/>
    <col min="4602" max="4604" width="23.25" style="769" bestFit="1" customWidth="1"/>
    <col min="4605" max="4606" width="20.75" style="769" bestFit="1" customWidth="1"/>
    <col min="4607" max="4607" width="6.625" style="769" bestFit="1" customWidth="1"/>
    <col min="4608" max="4608" width="9" style="769"/>
    <col min="4609" max="4609" width="16.375" style="769" bestFit="1" customWidth="1"/>
    <col min="4610" max="4610" width="14.125" style="769" bestFit="1" customWidth="1"/>
    <col min="4611" max="4613" width="9.75" style="769" bestFit="1" customWidth="1"/>
    <col min="4614" max="4614" width="14.125" style="769" bestFit="1" customWidth="1"/>
    <col min="4615" max="4615" width="15.25" style="769" customWidth="1"/>
    <col min="4616" max="4616" width="14.125" style="769" bestFit="1" customWidth="1"/>
    <col min="4617" max="4617" width="15.25" style="769" bestFit="1" customWidth="1"/>
    <col min="4618" max="4620" width="13.625" style="769" bestFit="1" customWidth="1"/>
    <col min="4621" max="4621" width="12" style="769" bestFit="1" customWidth="1"/>
    <col min="4622" max="4622" width="22.125" style="769" bestFit="1" customWidth="1"/>
    <col min="4623" max="4624" width="30.125" style="769" bestFit="1" customWidth="1"/>
    <col min="4625" max="4626" width="21" style="769" bestFit="1" customWidth="1"/>
    <col min="4627" max="4627" width="18.75" style="769" bestFit="1" customWidth="1"/>
    <col min="4628" max="4628" width="21" style="769" bestFit="1" customWidth="1"/>
    <col min="4629" max="4630" width="9.75" style="769" bestFit="1" customWidth="1"/>
    <col min="4631" max="4631" width="18.875" style="769" bestFit="1" customWidth="1"/>
    <col min="4632" max="4632" width="9.75" style="769" bestFit="1" customWidth="1"/>
    <col min="4633" max="4633" width="18.875" style="769" bestFit="1" customWidth="1"/>
    <col min="4634" max="4635" width="9.75" style="769" bestFit="1" customWidth="1"/>
    <col min="4636" max="4637" width="12.125" style="769" bestFit="1" customWidth="1"/>
    <col min="4638" max="4638" width="7.125" style="769" bestFit="1" customWidth="1"/>
    <col min="4639" max="4639" width="9.75" style="769" bestFit="1" customWidth="1"/>
    <col min="4640" max="4640" width="15.5" style="769" bestFit="1" customWidth="1"/>
    <col min="4641" max="4641" width="19.375" style="769" bestFit="1" customWidth="1"/>
    <col min="4642" max="4642" width="5.75" style="769" bestFit="1" customWidth="1"/>
    <col min="4643" max="4643" width="9.75" style="769" bestFit="1" customWidth="1"/>
    <col min="4644" max="4644" width="11.875" style="769" bestFit="1" customWidth="1"/>
    <col min="4645" max="4645" width="9.125" style="769" bestFit="1" customWidth="1"/>
    <col min="4646" max="4646" width="10.5" style="769" bestFit="1" customWidth="1"/>
    <col min="4647" max="4647" width="16.375" style="769" bestFit="1" customWidth="1"/>
    <col min="4648" max="4648" width="12.125" style="769" bestFit="1" customWidth="1"/>
    <col min="4649" max="4649" width="10.375" style="769" bestFit="1" customWidth="1"/>
    <col min="4650" max="4650" width="11.875" style="769" bestFit="1" customWidth="1"/>
    <col min="4651" max="4659" width="16.375" style="769" bestFit="1" customWidth="1"/>
    <col min="4660" max="4660" width="10.625" style="769" bestFit="1" customWidth="1"/>
    <col min="4661" max="4661" width="11.875" style="769" bestFit="1" customWidth="1"/>
    <col min="4662" max="4662" width="16.375" style="769" bestFit="1" customWidth="1"/>
    <col min="4663" max="4663" width="20.75" style="769" bestFit="1" customWidth="1"/>
    <col min="4664" max="4664" width="16.375" style="769" bestFit="1" customWidth="1"/>
    <col min="4665" max="4665" width="20.75" style="769" bestFit="1" customWidth="1"/>
    <col min="4666" max="4666" width="16.375" style="769" bestFit="1" customWidth="1"/>
    <col min="4667" max="4667" width="20.75" style="769" bestFit="1" customWidth="1"/>
    <col min="4668" max="4668" width="16.375" style="769" bestFit="1" customWidth="1"/>
    <col min="4669" max="4669" width="20.75" style="769" bestFit="1" customWidth="1"/>
    <col min="4670" max="4670" width="16.375" style="769" bestFit="1" customWidth="1"/>
    <col min="4671" max="4671" width="20.75" style="769" bestFit="1" customWidth="1"/>
    <col min="4672" max="4672" width="14.125" style="769" bestFit="1" customWidth="1"/>
    <col min="4673" max="4673" width="18.625" style="769" bestFit="1" customWidth="1"/>
    <col min="4674" max="4674" width="16.375" style="769" bestFit="1" customWidth="1"/>
    <col min="4675" max="4675" width="20.75" style="769" bestFit="1" customWidth="1"/>
    <col min="4676" max="4676" width="16.375" style="769" bestFit="1" customWidth="1"/>
    <col min="4677" max="4677" width="20.75" style="769" bestFit="1" customWidth="1"/>
    <col min="4678" max="4683" width="23" style="769" bestFit="1" customWidth="1"/>
    <col min="4684" max="4685" width="18.625" style="769" bestFit="1" customWidth="1"/>
    <col min="4686" max="4686" width="10.5" style="769" bestFit="1" customWidth="1"/>
    <col min="4687" max="4687" width="11.875" style="769" bestFit="1" customWidth="1"/>
    <col min="4688" max="4688" width="10.5" style="769" bestFit="1" customWidth="1"/>
    <col min="4689" max="4690" width="11.875" style="769" bestFit="1" customWidth="1"/>
    <col min="4691" max="4691" width="16.375" style="769" bestFit="1" customWidth="1"/>
    <col min="4692" max="4692" width="17.875" style="769" bestFit="1" customWidth="1"/>
    <col min="4693" max="4693" width="22.25" style="769" bestFit="1" customWidth="1"/>
    <col min="4694" max="4694" width="7.75" style="769" bestFit="1" customWidth="1"/>
    <col min="4695" max="4697" width="11.875" style="769" bestFit="1" customWidth="1"/>
    <col min="4698" max="4698" width="16.375" style="769" bestFit="1" customWidth="1"/>
    <col min="4699" max="4701" width="11.875" style="769" bestFit="1" customWidth="1"/>
    <col min="4702" max="4702" width="14.125" style="769" bestFit="1" customWidth="1"/>
    <col min="4703" max="4703" width="11.875" style="769" bestFit="1" customWidth="1"/>
    <col min="4704" max="4704" width="16.375" style="769" bestFit="1" customWidth="1"/>
    <col min="4705" max="4705" width="18.625" style="769" bestFit="1" customWidth="1"/>
    <col min="4706" max="4706" width="10.5" style="769" bestFit="1" customWidth="1"/>
    <col min="4707" max="4707" width="14.25" style="769" bestFit="1" customWidth="1"/>
    <col min="4708" max="4709" width="13.375" style="769" bestFit="1" customWidth="1"/>
    <col min="4710" max="4710" width="16.375" style="769" bestFit="1" customWidth="1"/>
    <col min="4711" max="4711" width="16.5" style="769" bestFit="1" customWidth="1"/>
    <col min="4712" max="4713" width="20.125" style="769" bestFit="1" customWidth="1"/>
    <col min="4714" max="4715" width="23" style="769" bestFit="1" customWidth="1"/>
    <col min="4716" max="4716" width="18.625" style="769" bestFit="1" customWidth="1"/>
    <col min="4717" max="4717" width="9.25" style="769" bestFit="1" customWidth="1"/>
    <col min="4718" max="4718" width="7.25" style="769" bestFit="1" customWidth="1"/>
    <col min="4719" max="4719" width="10.375" style="769" bestFit="1" customWidth="1"/>
    <col min="4720" max="4721" width="11.875" style="769" bestFit="1" customWidth="1"/>
    <col min="4722" max="4722" width="14.375" style="769" bestFit="1" customWidth="1"/>
    <col min="4723" max="4723" width="11.875" style="769" bestFit="1" customWidth="1"/>
    <col min="4724" max="4725" width="16.375" style="769" bestFit="1" customWidth="1"/>
    <col min="4726" max="4726" width="11.875" style="769" bestFit="1" customWidth="1"/>
    <col min="4727" max="4728" width="16.375" style="769" bestFit="1" customWidth="1"/>
    <col min="4729" max="4729" width="17.875" style="769" bestFit="1" customWidth="1"/>
    <col min="4730" max="4730" width="16.375" style="769" bestFit="1" customWidth="1"/>
    <col min="4731" max="4731" width="17.875" style="769" bestFit="1" customWidth="1"/>
    <col min="4732" max="4732" width="5.75" style="769" bestFit="1" customWidth="1"/>
    <col min="4733" max="4734" width="9.75" style="769" bestFit="1" customWidth="1"/>
    <col min="4735" max="4735" width="7.75" style="769" bestFit="1" customWidth="1"/>
    <col min="4736" max="4736" width="9.75" style="769" bestFit="1" customWidth="1"/>
    <col min="4737" max="4737" width="59.375" style="769" bestFit="1" customWidth="1"/>
    <col min="4738" max="4738" width="45.5" style="769" bestFit="1" customWidth="1"/>
    <col min="4739" max="4739" width="27.625" style="769" bestFit="1" customWidth="1"/>
    <col min="4740" max="4740" width="11.875" style="769" bestFit="1" customWidth="1"/>
    <col min="4741" max="4744" width="14.125" style="769" bestFit="1" customWidth="1"/>
    <col min="4745" max="4745" width="15.625" style="769" bestFit="1" customWidth="1"/>
    <col min="4746" max="4746" width="14.125" style="769" bestFit="1" customWidth="1"/>
    <col min="4747" max="4748" width="19.625" style="769" bestFit="1" customWidth="1"/>
    <col min="4749" max="4749" width="21.875" style="769" bestFit="1" customWidth="1"/>
    <col min="4750" max="4750" width="19.375" style="769" bestFit="1" customWidth="1"/>
    <col min="4751" max="4751" width="16.375" style="769" bestFit="1" customWidth="1"/>
    <col min="4752" max="4752" width="23" style="769" bestFit="1" customWidth="1"/>
    <col min="4753" max="4754" width="14.125" style="769" bestFit="1" customWidth="1"/>
    <col min="4755" max="4755" width="23.25" style="769" bestFit="1" customWidth="1"/>
    <col min="4756" max="4757" width="14.375" style="769" bestFit="1" customWidth="1"/>
    <col min="4758" max="4758" width="23.125" style="769" bestFit="1" customWidth="1"/>
    <col min="4759" max="4759" width="18.875" style="769" bestFit="1" customWidth="1"/>
    <col min="4760" max="4760" width="14.375" style="769" bestFit="1" customWidth="1"/>
    <col min="4761" max="4761" width="16.5" style="769" bestFit="1" customWidth="1"/>
    <col min="4762" max="4762" width="25.25" style="769" bestFit="1" customWidth="1"/>
    <col min="4763" max="4764" width="18.625" style="769" bestFit="1" customWidth="1"/>
    <col min="4765" max="4765" width="23" style="769" bestFit="1" customWidth="1"/>
    <col min="4766" max="4767" width="26.75" style="769" bestFit="1" customWidth="1"/>
    <col min="4768" max="4768" width="25.25" style="769" bestFit="1" customWidth="1"/>
    <col min="4769" max="4769" width="29.625" style="769" bestFit="1" customWidth="1"/>
    <col min="4770" max="4770" width="25.25" style="769" bestFit="1" customWidth="1"/>
    <col min="4771" max="4771" width="29.625" style="769" bestFit="1" customWidth="1"/>
    <col min="4772" max="4775" width="20.875" style="769" bestFit="1" customWidth="1"/>
    <col min="4776" max="4776" width="13.875" style="769" bestFit="1" customWidth="1"/>
    <col min="4777" max="4777" width="16.5" style="769" bestFit="1" customWidth="1"/>
    <col min="4778" max="4778" width="7.75" style="769" bestFit="1" customWidth="1"/>
    <col min="4779" max="4779" width="20.75" style="769" bestFit="1" customWidth="1"/>
    <col min="4780" max="4782" width="16.375" style="769" bestFit="1" customWidth="1"/>
    <col min="4783" max="4786" width="31" style="769" bestFit="1" customWidth="1"/>
    <col min="4787" max="4788" width="18.625" style="769" bestFit="1" customWidth="1"/>
    <col min="4789" max="4789" width="16.375" style="769" bestFit="1" customWidth="1"/>
    <col min="4790" max="4791" width="18.625" style="769" bestFit="1" customWidth="1"/>
    <col min="4792" max="4792" width="16.375" style="769" bestFit="1" customWidth="1"/>
    <col min="4793" max="4794" width="18.625" style="769" bestFit="1" customWidth="1"/>
    <col min="4795" max="4795" width="20.75" style="769" bestFit="1" customWidth="1"/>
    <col min="4796" max="4797" width="23" style="769" bestFit="1" customWidth="1"/>
    <col min="4798" max="4798" width="25.25" style="769" bestFit="1" customWidth="1"/>
    <col min="4799" max="4799" width="23" style="769" bestFit="1" customWidth="1"/>
    <col min="4800" max="4800" width="20.75" style="769" bestFit="1" customWidth="1"/>
    <col min="4801" max="4802" width="23" style="769" bestFit="1" customWidth="1"/>
    <col min="4803" max="4803" width="25.25" style="769" bestFit="1" customWidth="1"/>
    <col min="4804" max="4804" width="23" style="769" bestFit="1" customWidth="1"/>
    <col min="4805" max="4805" width="18.625" style="769" bestFit="1" customWidth="1"/>
    <col min="4806" max="4808" width="20.75" style="769" bestFit="1" customWidth="1"/>
    <col min="4809" max="4809" width="19.75" style="769" bestFit="1" customWidth="1"/>
    <col min="4810" max="4811" width="22" style="769" bestFit="1" customWidth="1"/>
    <col min="4812" max="4812" width="14.125" style="769" bestFit="1" customWidth="1"/>
    <col min="4813" max="4814" width="20.75" style="769" bestFit="1" customWidth="1"/>
    <col min="4815" max="4816" width="18.625" style="769" bestFit="1" customWidth="1"/>
    <col min="4817" max="4819" width="20.75" style="769" bestFit="1" customWidth="1"/>
    <col min="4820" max="4821" width="23" style="769" bestFit="1" customWidth="1"/>
    <col min="4822" max="4822" width="20.75" style="769" bestFit="1" customWidth="1"/>
    <col min="4823" max="4824" width="23" style="769" bestFit="1" customWidth="1"/>
    <col min="4825" max="4825" width="25.25" style="769" bestFit="1" customWidth="1"/>
    <col min="4826" max="4827" width="23" style="769" bestFit="1" customWidth="1"/>
    <col min="4828" max="4830" width="25.25" style="769" bestFit="1" customWidth="1"/>
    <col min="4831" max="4832" width="27.5" style="769" bestFit="1" customWidth="1"/>
    <col min="4833" max="4833" width="25.25" style="769" bestFit="1" customWidth="1"/>
    <col min="4834" max="4835" width="27.5" style="769" bestFit="1" customWidth="1"/>
    <col min="4836" max="4836" width="29.625" style="769" bestFit="1" customWidth="1"/>
    <col min="4837" max="4837" width="27.5" style="769" bestFit="1" customWidth="1"/>
    <col min="4838" max="4838" width="24.5" style="769" bestFit="1" customWidth="1"/>
    <col min="4839" max="4839" width="29" style="769" bestFit="1" customWidth="1"/>
    <col min="4840" max="4841" width="20.75" style="769" bestFit="1" customWidth="1"/>
    <col min="4842" max="4842" width="27.5" style="769" bestFit="1" customWidth="1"/>
    <col min="4843" max="4844" width="23" style="769" bestFit="1" customWidth="1"/>
    <col min="4845" max="4845" width="29.625" style="769" bestFit="1" customWidth="1"/>
    <col min="4846" max="4846" width="9.125" style="769" bestFit="1" customWidth="1"/>
    <col min="4847" max="4849" width="18.125" style="769" bestFit="1" customWidth="1"/>
    <col min="4850" max="4850" width="20.375" style="769" bestFit="1" customWidth="1"/>
    <col min="4851" max="4851" width="25.25" style="769" bestFit="1" customWidth="1"/>
    <col min="4852" max="4852" width="27.5" style="769" bestFit="1" customWidth="1"/>
    <col min="4853" max="4854" width="9.125" style="769" bestFit="1" customWidth="1"/>
    <col min="4855" max="4855" width="11.25" style="769" bestFit="1" customWidth="1"/>
    <col min="4856" max="4856" width="15" style="769" bestFit="1" customWidth="1"/>
    <col min="4857" max="4857" width="16.375" style="769" bestFit="1" customWidth="1"/>
    <col min="4858" max="4860" width="23.25" style="769" bestFit="1" customWidth="1"/>
    <col min="4861" max="4862" width="20.75" style="769" bestFit="1" customWidth="1"/>
    <col min="4863" max="4863" width="6.625" style="769" bestFit="1" customWidth="1"/>
    <col min="4864" max="4864" width="9" style="769"/>
    <col min="4865" max="4865" width="16.375" style="769" bestFit="1" customWidth="1"/>
    <col min="4866" max="4866" width="14.125" style="769" bestFit="1" customWidth="1"/>
    <col min="4867" max="4869" width="9.75" style="769" bestFit="1" customWidth="1"/>
    <col min="4870" max="4870" width="14.125" style="769" bestFit="1" customWidth="1"/>
    <col min="4871" max="4871" width="15.25" style="769" customWidth="1"/>
    <col min="4872" max="4872" width="14.125" style="769" bestFit="1" customWidth="1"/>
    <col min="4873" max="4873" width="15.25" style="769" bestFit="1" customWidth="1"/>
    <col min="4874" max="4876" width="13.625" style="769" bestFit="1" customWidth="1"/>
    <col min="4877" max="4877" width="12" style="769" bestFit="1" customWidth="1"/>
    <col min="4878" max="4878" width="22.125" style="769" bestFit="1" customWidth="1"/>
    <col min="4879" max="4880" width="30.125" style="769" bestFit="1" customWidth="1"/>
    <col min="4881" max="4882" width="21" style="769" bestFit="1" customWidth="1"/>
    <col min="4883" max="4883" width="18.75" style="769" bestFit="1" customWidth="1"/>
    <col min="4884" max="4884" width="21" style="769" bestFit="1" customWidth="1"/>
    <col min="4885" max="4886" width="9.75" style="769" bestFit="1" customWidth="1"/>
    <col min="4887" max="4887" width="18.875" style="769" bestFit="1" customWidth="1"/>
    <col min="4888" max="4888" width="9.75" style="769" bestFit="1" customWidth="1"/>
    <col min="4889" max="4889" width="18.875" style="769" bestFit="1" customWidth="1"/>
    <col min="4890" max="4891" width="9.75" style="769" bestFit="1" customWidth="1"/>
    <col min="4892" max="4893" width="12.125" style="769" bestFit="1" customWidth="1"/>
    <col min="4894" max="4894" width="7.125" style="769" bestFit="1" customWidth="1"/>
    <col min="4895" max="4895" width="9.75" style="769" bestFit="1" customWidth="1"/>
    <col min="4896" max="4896" width="15.5" style="769" bestFit="1" customWidth="1"/>
    <col min="4897" max="4897" width="19.375" style="769" bestFit="1" customWidth="1"/>
    <col min="4898" max="4898" width="5.75" style="769" bestFit="1" customWidth="1"/>
    <col min="4899" max="4899" width="9.75" style="769" bestFit="1" customWidth="1"/>
    <col min="4900" max="4900" width="11.875" style="769" bestFit="1" customWidth="1"/>
    <col min="4901" max="4901" width="9.125" style="769" bestFit="1" customWidth="1"/>
    <col min="4902" max="4902" width="10.5" style="769" bestFit="1" customWidth="1"/>
    <col min="4903" max="4903" width="16.375" style="769" bestFit="1" customWidth="1"/>
    <col min="4904" max="4904" width="12.125" style="769" bestFit="1" customWidth="1"/>
    <col min="4905" max="4905" width="10.375" style="769" bestFit="1" customWidth="1"/>
    <col min="4906" max="4906" width="11.875" style="769" bestFit="1" customWidth="1"/>
    <col min="4907" max="4915" width="16.375" style="769" bestFit="1" customWidth="1"/>
    <col min="4916" max="4916" width="10.625" style="769" bestFit="1" customWidth="1"/>
    <col min="4917" max="4917" width="11.875" style="769" bestFit="1" customWidth="1"/>
    <col min="4918" max="4918" width="16.375" style="769" bestFit="1" customWidth="1"/>
    <col min="4919" max="4919" width="20.75" style="769" bestFit="1" customWidth="1"/>
    <col min="4920" max="4920" width="16.375" style="769" bestFit="1" customWidth="1"/>
    <col min="4921" max="4921" width="20.75" style="769" bestFit="1" customWidth="1"/>
    <col min="4922" max="4922" width="16.375" style="769" bestFit="1" customWidth="1"/>
    <col min="4923" max="4923" width="20.75" style="769" bestFit="1" customWidth="1"/>
    <col min="4924" max="4924" width="16.375" style="769" bestFit="1" customWidth="1"/>
    <col min="4925" max="4925" width="20.75" style="769" bestFit="1" customWidth="1"/>
    <col min="4926" max="4926" width="16.375" style="769" bestFit="1" customWidth="1"/>
    <col min="4927" max="4927" width="20.75" style="769" bestFit="1" customWidth="1"/>
    <col min="4928" max="4928" width="14.125" style="769" bestFit="1" customWidth="1"/>
    <col min="4929" max="4929" width="18.625" style="769" bestFit="1" customWidth="1"/>
    <col min="4930" max="4930" width="16.375" style="769" bestFit="1" customWidth="1"/>
    <col min="4931" max="4931" width="20.75" style="769" bestFit="1" customWidth="1"/>
    <col min="4932" max="4932" width="16.375" style="769" bestFit="1" customWidth="1"/>
    <col min="4933" max="4933" width="20.75" style="769" bestFit="1" customWidth="1"/>
    <col min="4934" max="4939" width="23" style="769" bestFit="1" customWidth="1"/>
    <col min="4940" max="4941" width="18.625" style="769" bestFit="1" customWidth="1"/>
    <col min="4942" max="4942" width="10.5" style="769" bestFit="1" customWidth="1"/>
    <col min="4943" max="4943" width="11.875" style="769" bestFit="1" customWidth="1"/>
    <col min="4944" max="4944" width="10.5" style="769" bestFit="1" customWidth="1"/>
    <col min="4945" max="4946" width="11.875" style="769" bestFit="1" customWidth="1"/>
    <col min="4947" max="4947" width="16.375" style="769" bestFit="1" customWidth="1"/>
    <col min="4948" max="4948" width="17.875" style="769" bestFit="1" customWidth="1"/>
    <col min="4949" max="4949" width="22.25" style="769" bestFit="1" customWidth="1"/>
    <col min="4950" max="4950" width="7.75" style="769" bestFit="1" customWidth="1"/>
    <col min="4951" max="4953" width="11.875" style="769" bestFit="1" customWidth="1"/>
    <col min="4954" max="4954" width="16.375" style="769" bestFit="1" customWidth="1"/>
    <col min="4955" max="4957" width="11.875" style="769" bestFit="1" customWidth="1"/>
    <col min="4958" max="4958" width="14.125" style="769" bestFit="1" customWidth="1"/>
    <col min="4959" max="4959" width="11.875" style="769" bestFit="1" customWidth="1"/>
    <col min="4960" max="4960" width="16.375" style="769" bestFit="1" customWidth="1"/>
    <col min="4961" max="4961" width="18.625" style="769" bestFit="1" customWidth="1"/>
    <col min="4962" max="4962" width="10.5" style="769" bestFit="1" customWidth="1"/>
    <col min="4963" max="4963" width="14.25" style="769" bestFit="1" customWidth="1"/>
    <col min="4964" max="4965" width="13.375" style="769" bestFit="1" customWidth="1"/>
    <col min="4966" max="4966" width="16.375" style="769" bestFit="1" customWidth="1"/>
    <col min="4967" max="4967" width="16.5" style="769" bestFit="1" customWidth="1"/>
    <col min="4968" max="4969" width="20.125" style="769" bestFit="1" customWidth="1"/>
    <col min="4970" max="4971" width="23" style="769" bestFit="1" customWidth="1"/>
    <col min="4972" max="4972" width="18.625" style="769" bestFit="1" customWidth="1"/>
    <col min="4973" max="4973" width="9.25" style="769" bestFit="1" customWidth="1"/>
    <col min="4974" max="4974" width="7.25" style="769" bestFit="1" customWidth="1"/>
    <col min="4975" max="4975" width="10.375" style="769" bestFit="1" customWidth="1"/>
    <col min="4976" max="4977" width="11.875" style="769" bestFit="1" customWidth="1"/>
    <col min="4978" max="4978" width="14.375" style="769" bestFit="1" customWidth="1"/>
    <col min="4979" max="4979" width="11.875" style="769" bestFit="1" customWidth="1"/>
    <col min="4980" max="4981" width="16.375" style="769" bestFit="1" customWidth="1"/>
    <col min="4982" max="4982" width="11.875" style="769" bestFit="1" customWidth="1"/>
    <col min="4983" max="4984" width="16.375" style="769" bestFit="1" customWidth="1"/>
    <col min="4985" max="4985" width="17.875" style="769" bestFit="1" customWidth="1"/>
    <col min="4986" max="4986" width="16.375" style="769" bestFit="1" customWidth="1"/>
    <col min="4987" max="4987" width="17.875" style="769" bestFit="1" customWidth="1"/>
    <col min="4988" max="4988" width="5.75" style="769" bestFit="1" customWidth="1"/>
    <col min="4989" max="4990" width="9.75" style="769" bestFit="1" customWidth="1"/>
    <col min="4991" max="4991" width="7.75" style="769" bestFit="1" customWidth="1"/>
    <col min="4992" max="4992" width="9.75" style="769" bestFit="1" customWidth="1"/>
    <col min="4993" max="4993" width="59.375" style="769" bestFit="1" customWidth="1"/>
    <col min="4994" max="4994" width="45.5" style="769" bestFit="1" customWidth="1"/>
    <col min="4995" max="4995" width="27.625" style="769" bestFit="1" customWidth="1"/>
    <col min="4996" max="4996" width="11.875" style="769" bestFit="1" customWidth="1"/>
    <col min="4997" max="5000" width="14.125" style="769" bestFit="1" customWidth="1"/>
    <col min="5001" max="5001" width="15.625" style="769" bestFit="1" customWidth="1"/>
    <col min="5002" max="5002" width="14.125" style="769" bestFit="1" customWidth="1"/>
    <col min="5003" max="5004" width="19.625" style="769" bestFit="1" customWidth="1"/>
    <col min="5005" max="5005" width="21.875" style="769" bestFit="1" customWidth="1"/>
    <col min="5006" max="5006" width="19.375" style="769" bestFit="1" customWidth="1"/>
    <col min="5007" max="5007" width="16.375" style="769" bestFit="1" customWidth="1"/>
    <col min="5008" max="5008" width="23" style="769" bestFit="1" customWidth="1"/>
    <col min="5009" max="5010" width="14.125" style="769" bestFit="1" customWidth="1"/>
    <col min="5011" max="5011" width="23.25" style="769" bestFit="1" customWidth="1"/>
    <col min="5012" max="5013" width="14.375" style="769" bestFit="1" customWidth="1"/>
    <col min="5014" max="5014" width="23.125" style="769" bestFit="1" customWidth="1"/>
    <col min="5015" max="5015" width="18.875" style="769" bestFit="1" customWidth="1"/>
    <col min="5016" max="5016" width="14.375" style="769" bestFit="1" customWidth="1"/>
    <col min="5017" max="5017" width="16.5" style="769" bestFit="1" customWidth="1"/>
    <col min="5018" max="5018" width="25.25" style="769" bestFit="1" customWidth="1"/>
    <col min="5019" max="5020" width="18.625" style="769" bestFit="1" customWidth="1"/>
    <col min="5021" max="5021" width="23" style="769" bestFit="1" customWidth="1"/>
    <col min="5022" max="5023" width="26.75" style="769" bestFit="1" customWidth="1"/>
    <col min="5024" max="5024" width="25.25" style="769" bestFit="1" customWidth="1"/>
    <col min="5025" max="5025" width="29.625" style="769" bestFit="1" customWidth="1"/>
    <col min="5026" max="5026" width="25.25" style="769" bestFit="1" customWidth="1"/>
    <col min="5027" max="5027" width="29.625" style="769" bestFit="1" customWidth="1"/>
    <col min="5028" max="5031" width="20.875" style="769" bestFit="1" customWidth="1"/>
    <col min="5032" max="5032" width="13.875" style="769" bestFit="1" customWidth="1"/>
    <col min="5033" max="5033" width="16.5" style="769" bestFit="1" customWidth="1"/>
    <col min="5034" max="5034" width="7.75" style="769" bestFit="1" customWidth="1"/>
    <col min="5035" max="5035" width="20.75" style="769" bestFit="1" customWidth="1"/>
    <col min="5036" max="5038" width="16.375" style="769" bestFit="1" customWidth="1"/>
    <col min="5039" max="5042" width="31" style="769" bestFit="1" customWidth="1"/>
    <col min="5043" max="5044" width="18.625" style="769" bestFit="1" customWidth="1"/>
    <col min="5045" max="5045" width="16.375" style="769" bestFit="1" customWidth="1"/>
    <col min="5046" max="5047" width="18.625" style="769" bestFit="1" customWidth="1"/>
    <col min="5048" max="5048" width="16.375" style="769" bestFit="1" customWidth="1"/>
    <col min="5049" max="5050" width="18.625" style="769" bestFit="1" customWidth="1"/>
    <col min="5051" max="5051" width="20.75" style="769" bestFit="1" customWidth="1"/>
    <col min="5052" max="5053" width="23" style="769" bestFit="1" customWidth="1"/>
    <col min="5054" max="5054" width="25.25" style="769" bestFit="1" customWidth="1"/>
    <col min="5055" max="5055" width="23" style="769" bestFit="1" customWidth="1"/>
    <col min="5056" max="5056" width="20.75" style="769" bestFit="1" customWidth="1"/>
    <col min="5057" max="5058" width="23" style="769" bestFit="1" customWidth="1"/>
    <col min="5059" max="5059" width="25.25" style="769" bestFit="1" customWidth="1"/>
    <col min="5060" max="5060" width="23" style="769" bestFit="1" customWidth="1"/>
    <col min="5061" max="5061" width="18.625" style="769" bestFit="1" customWidth="1"/>
    <col min="5062" max="5064" width="20.75" style="769" bestFit="1" customWidth="1"/>
    <col min="5065" max="5065" width="19.75" style="769" bestFit="1" customWidth="1"/>
    <col min="5066" max="5067" width="22" style="769" bestFit="1" customWidth="1"/>
    <col min="5068" max="5068" width="14.125" style="769" bestFit="1" customWidth="1"/>
    <col min="5069" max="5070" width="20.75" style="769" bestFit="1" customWidth="1"/>
    <col min="5071" max="5072" width="18.625" style="769" bestFit="1" customWidth="1"/>
    <col min="5073" max="5075" width="20.75" style="769" bestFit="1" customWidth="1"/>
    <col min="5076" max="5077" width="23" style="769" bestFit="1" customWidth="1"/>
    <col min="5078" max="5078" width="20.75" style="769" bestFit="1" customWidth="1"/>
    <col min="5079" max="5080" width="23" style="769" bestFit="1" customWidth="1"/>
    <col min="5081" max="5081" width="25.25" style="769" bestFit="1" customWidth="1"/>
    <col min="5082" max="5083" width="23" style="769" bestFit="1" customWidth="1"/>
    <col min="5084" max="5086" width="25.25" style="769" bestFit="1" customWidth="1"/>
    <col min="5087" max="5088" width="27.5" style="769" bestFit="1" customWidth="1"/>
    <col min="5089" max="5089" width="25.25" style="769" bestFit="1" customWidth="1"/>
    <col min="5090" max="5091" width="27.5" style="769" bestFit="1" customWidth="1"/>
    <col min="5092" max="5092" width="29.625" style="769" bestFit="1" customWidth="1"/>
    <col min="5093" max="5093" width="27.5" style="769" bestFit="1" customWidth="1"/>
    <col min="5094" max="5094" width="24.5" style="769" bestFit="1" customWidth="1"/>
    <col min="5095" max="5095" width="29" style="769" bestFit="1" customWidth="1"/>
    <col min="5096" max="5097" width="20.75" style="769" bestFit="1" customWidth="1"/>
    <col min="5098" max="5098" width="27.5" style="769" bestFit="1" customWidth="1"/>
    <col min="5099" max="5100" width="23" style="769" bestFit="1" customWidth="1"/>
    <col min="5101" max="5101" width="29.625" style="769" bestFit="1" customWidth="1"/>
    <col min="5102" max="5102" width="9.125" style="769" bestFit="1" customWidth="1"/>
    <col min="5103" max="5105" width="18.125" style="769" bestFit="1" customWidth="1"/>
    <col min="5106" max="5106" width="20.375" style="769" bestFit="1" customWidth="1"/>
    <col min="5107" max="5107" width="25.25" style="769" bestFit="1" customWidth="1"/>
    <col min="5108" max="5108" width="27.5" style="769" bestFit="1" customWidth="1"/>
    <col min="5109" max="5110" width="9.125" style="769" bestFit="1" customWidth="1"/>
    <col min="5111" max="5111" width="11.25" style="769" bestFit="1" customWidth="1"/>
    <col min="5112" max="5112" width="15" style="769" bestFit="1" customWidth="1"/>
    <col min="5113" max="5113" width="16.375" style="769" bestFit="1" customWidth="1"/>
    <col min="5114" max="5116" width="23.25" style="769" bestFit="1" customWidth="1"/>
    <col min="5117" max="5118" width="20.75" style="769" bestFit="1" customWidth="1"/>
    <col min="5119" max="5119" width="6.625" style="769" bestFit="1" customWidth="1"/>
    <col min="5120" max="5120" width="9" style="769"/>
    <col min="5121" max="5121" width="16.375" style="769" bestFit="1" customWidth="1"/>
    <col min="5122" max="5122" width="14.125" style="769" bestFit="1" customWidth="1"/>
    <col min="5123" max="5125" width="9.75" style="769" bestFit="1" customWidth="1"/>
    <col min="5126" max="5126" width="14.125" style="769" bestFit="1" customWidth="1"/>
    <col min="5127" max="5127" width="15.25" style="769" customWidth="1"/>
    <col min="5128" max="5128" width="14.125" style="769" bestFit="1" customWidth="1"/>
    <col min="5129" max="5129" width="15.25" style="769" bestFit="1" customWidth="1"/>
    <col min="5130" max="5132" width="13.625" style="769" bestFit="1" customWidth="1"/>
    <col min="5133" max="5133" width="12" style="769" bestFit="1" customWidth="1"/>
    <col min="5134" max="5134" width="22.125" style="769" bestFit="1" customWidth="1"/>
    <col min="5135" max="5136" width="30.125" style="769" bestFit="1" customWidth="1"/>
    <col min="5137" max="5138" width="21" style="769" bestFit="1" customWidth="1"/>
    <col min="5139" max="5139" width="18.75" style="769" bestFit="1" customWidth="1"/>
    <col min="5140" max="5140" width="21" style="769" bestFit="1" customWidth="1"/>
    <col min="5141" max="5142" width="9.75" style="769" bestFit="1" customWidth="1"/>
    <col min="5143" max="5143" width="18.875" style="769" bestFit="1" customWidth="1"/>
    <col min="5144" max="5144" width="9.75" style="769" bestFit="1" customWidth="1"/>
    <col min="5145" max="5145" width="18.875" style="769" bestFit="1" customWidth="1"/>
    <col min="5146" max="5147" width="9.75" style="769" bestFit="1" customWidth="1"/>
    <col min="5148" max="5149" width="12.125" style="769" bestFit="1" customWidth="1"/>
    <col min="5150" max="5150" width="7.125" style="769" bestFit="1" customWidth="1"/>
    <col min="5151" max="5151" width="9.75" style="769" bestFit="1" customWidth="1"/>
    <col min="5152" max="5152" width="15.5" style="769" bestFit="1" customWidth="1"/>
    <col min="5153" max="5153" width="19.375" style="769" bestFit="1" customWidth="1"/>
    <col min="5154" max="5154" width="5.75" style="769" bestFit="1" customWidth="1"/>
    <col min="5155" max="5155" width="9.75" style="769" bestFit="1" customWidth="1"/>
    <col min="5156" max="5156" width="11.875" style="769" bestFit="1" customWidth="1"/>
    <col min="5157" max="5157" width="9.125" style="769" bestFit="1" customWidth="1"/>
    <col min="5158" max="5158" width="10.5" style="769" bestFit="1" customWidth="1"/>
    <col min="5159" max="5159" width="16.375" style="769" bestFit="1" customWidth="1"/>
    <col min="5160" max="5160" width="12.125" style="769" bestFit="1" customWidth="1"/>
    <col min="5161" max="5161" width="10.375" style="769" bestFit="1" customWidth="1"/>
    <col min="5162" max="5162" width="11.875" style="769" bestFit="1" customWidth="1"/>
    <col min="5163" max="5171" width="16.375" style="769" bestFit="1" customWidth="1"/>
    <col min="5172" max="5172" width="10.625" style="769" bestFit="1" customWidth="1"/>
    <col min="5173" max="5173" width="11.875" style="769" bestFit="1" customWidth="1"/>
    <col min="5174" max="5174" width="16.375" style="769" bestFit="1" customWidth="1"/>
    <col min="5175" max="5175" width="20.75" style="769" bestFit="1" customWidth="1"/>
    <col min="5176" max="5176" width="16.375" style="769" bestFit="1" customWidth="1"/>
    <col min="5177" max="5177" width="20.75" style="769" bestFit="1" customWidth="1"/>
    <col min="5178" max="5178" width="16.375" style="769" bestFit="1" customWidth="1"/>
    <col min="5179" max="5179" width="20.75" style="769" bestFit="1" customWidth="1"/>
    <col min="5180" max="5180" width="16.375" style="769" bestFit="1" customWidth="1"/>
    <col min="5181" max="5181" width="20.75" style="769" bestFit="1" customWidth="1"/>
    <col min="5182" max="5182" width="16.375" style="769" bestFit="1" customWidth="1"/>
    <col min="5183" max="5183" width="20.75" style="769" bestFit="1" customWidth="1"/>
    <col min="5184" max="5184" width="14.125" style="769" bestFit="1" customWidth="1"/>
    <col min="5185" max="5185" width="18.625" style="769" bestFit="1" customWidth="1"/>
    <col min="5186" max="5186" width="16.375" style="769" bestFit="1" customWidth="1"/>
    <col min="5187" max="5187" width="20.75" style="769" bestFit="1" customWidth="1"/>
    <col min="5188" max="5188" width="16.375" style="769" bestFit="1" customWidth="1"/>
    <col min="5189" max="5189" width="20.75" style="769" bestFit="1" customWidth="1"/>
    <col min="5190" max="5195" width="23" style="769" bestFit="1" customWidth="1"/>
    <col min="5196" max="5197" width="18.625" style="769" bestFit="1" customWidth="1"/>
    <col min="5198" max="5198" width="10.5" style="769" bestFit="1" customWidth="1"/>
    <col min="5199" max="5199" width="11.875" style="769" bestFit="1" customWidth="1"/>
    <col min="5200" max="5200" width="10.5" style="769" bestFit="1" customWidth="1"/>
    <col min="5201" max="5202" width="11.875" style="769" bestFit="1" customWidth="1"/>
    <col min="5203" max="5203" width="16.375" style="769" bestFit="1" customWidth="1"/>
    <col min="5204" max="5204" width="17.875" style="769" bestFit="1" customWidth="1"/>
    <col min="5205" max="5205" width="22.25" style="769" bestFit="1" customWidth="1"/>
    <col min="5206" max="5206" width="7.75" style="769" bestFit="1" customWidth="1"/>
    <col min="5207" max="5209" width="11.875" style="769" bestFit="1" customWidth="1"/>
    <col min="5210" max="5210" width="16.375" style="769" bestFit="1" customWidth="1"/>
    <col min="5211" max="5213" width="11.875" style="769" bestFit="1" customWidth="1"/>
    <col min="5214" max="5214" width="14.125" style="769" bestFit="1" customWidth="1"/>
    <col min="5215" max="5215" width="11.875" style="769" bestFit="1" customWidth="1"/>
    <col min="5216" max="5216" width="16.375" style="769" bestFit="1" customWidth="1"/>
    <col min="5217" max="5217" width="18.625" style="769" bestFit="1" customWidth="1"/>
    <col min="5218" max="5218" width="10.5" style="769" bestFit="1" customWidth="1"/>
    <col min="5219" max="5219" width="14.25" style="769" bestFit="1" customWidth="1"/>
    <col min="5220" max="5221" width="13.375" style="769" bestFit="1" customWidth="1"/>
    <col min="5222" max="5222" width="16.375" style="769" bestFit="1" customWidth="1"/>
    <col min="5223" max="5223" width="16.5" style="769" bestFit="1" customWidth="1"/>
    <col min="5224" max="5225" width="20.125" style="769" bestFit="1" customWidth="1"/>
    <col min="5226" max="5227" width="23" style="769" bestFit="1" customWidth="1"/>
    <col min="5228" max="5228" width="18.625" style="769" bestFit="1" customWidth="1"/>
    <col min="5229" max="5229" width="9.25" style="769" bestFit="1" customWidth="1"/>
    <col min="5230" max="5230" width="7.25" style="769" bestFit="1" customWidth="1"/>
    <col min="5231" max="5231" width="10.375" style="769" bestFit="1" customWidth="1"/>
    <col min="5232" max="5233" width="11.875" style="769" bestFit="1" customWidth="1"/>
    <col min="5234" max="5234" width="14.375" style="769" bestFit="1" customWidth="1"/>
    <col min="5235" max="5235" width="11.875" style="769" bestFit="1" customWidth="1"/>
    <col min="5236" max="5237" width="16.375" style="769" bestFit="1" customWidth="1"/>
    <col min="5238" max="5238" width="11.875" style="769" bestFit="1" customWidth="1"/>
    <col min="5239" max="5240" width="16.375" style="769" bestFit="1" customWidth="1"/>
    <col min="5241" max="5241" width="17.875" style="769" bestFit="1" customWidth="1"/>
    <col min="5242" max="5242" width="16.375" style="769" bestFit="1" customWidth="1"/>
    <col min="5243" max="5243" width="17.875" style="769" bestFit="1" customWidth="1"/>
    <col min="5244" max="5244" width="5.75" style="769" bestFit="1" customWidth="1"/>
    <col min="5245" max="5246" width="9.75" style="769" bestFit="1" customWidth="1"/>
    <col min="5247" max="5247" width="7.75" style="769" bestFit="1" customWidth="1"/>
    <col min="5248" max="5248" width="9.75" style="769" bestFit="1" customWidth="1"/>
    <col min="5249" max="5249" width="59.375" style="769" bestFit="1" customWidth="1"/>
    <col min="5250" max="5250" width="45.5" style="769" bestFit="1" customWidth="1"/>
    <col min="5251" max="5251" width="27.625" style="769" bestFit="1" customWidth="1"/>
    <col min="5252" max="5252" width="11.875" style="769" bestFit="1" customWidth="1"/>
    <col min="5253" max="5256" width="14.125" style="769" bestFit="1" customWidth="1"/>
    <col min="5257" max="5257" width="15.625" style="769" bestFit="1" customWidth="1"/>
    <col min="5258" max="5258" width="14.125" style="769" bestFit="1" customWidth="1"/>
    <col min="5259" max="5260" width="19.625" style="769" bestFit="1" customWidth="1"/>
    <col min="5261" max="5261" width="21.875" style="769" bestFit="1" customWidth="1"/>
    <col min="5262" max="5262" width="19.375" style="769" bestFit="1" customWidth="1"/>
    <col min="5263" max="5263" width="16.375" style="769" bestFit="1" customWidth="1"/>
    <col min="5264" max="5264" width="23" style="769" bestFit="1" customWidth="1"/>
    <col min="5265" max="5266" width="14.125" style="769" bestFit="1" customWidth="1"/>
    <col min="5267" max="5267" width="23.25" style="769" bestFit="1" customWidth="1"/>
    <col min="5268" max="5269" width="14.375" style="769" bestFit="1" customWidth="1"/>
    <col min="5270" max="5270" width="23.125" style="769" bestFit="1" customWidth="1"/>
    <col min="5271" max="5271" width="18.875" style="769" bestFit="1" customWidth="1"/>
    <col min="5272" max="5272" width="14.375" style="769" bestFit="1" customWidth="1"/>
    <col min="5273" max="5273" width="16.5" style="769" bestFit="1" customWidth="1"/>
    <col min="5274" max="5274" width="25.25" style="769" bestFit="1" customWidth="1"/>
    <col min="5275" max="5276" width="18.625" style="769" bestFit="1" customWidth="1"/>
    <col min="5277" max="5277" width="23" style="769" bestFit="1" customWidth="1"/>
    <col min="5278" max="5279" width="26.75" style="769" bestFit="1" customWidth="1"/>
    <col min="5280" max="5280" width="25.25" style="769" bestFit="1" customWidth="1"/>
    <col min="5281" max="5281" width="29.625" style="769" bestFit="1" customWidth="1"/>
    <col min="5282" max="5282" width="25.25" style="769" bestFit="1" customWidth="1"/>
    <col min="5283" max="5283" width="29.625" style="769" bestFit="1" customWidth="1"/>
    <col min="5284" max="5287" width="20.875" style="769" bestFit="1" customWidth="1"/>
    <col min="5288" max="5288" width="13.875" style="769" bestFit="1" customWidth="1"/>
    <col min="5289" max="5289" width="16.5" style="769" bestFit="1" customWidth="1"/>
    <col min="5290" max="5290" width="7.75" style="769" bestFit="1" customWidth="1"/>
    <col min="5291" max="5291" width="20.75" style="769" bestFit="1" customWidth="1"/>
    <col min="5292" max="5294" width="16.375" style="769" bestFit="1" customWidth="1"/>
    <col min="5295" max="5298" width="31" style="769" bestFit="1" customWidth="1"/>
    <col min="5299" max="5300" width="18.625" style="769" bestFit="1" customWidth="1"/>
    <col min="5301" max="5301" width="16.375" style="769" bestFit="1" customWidth="1"/>
    <col min="5302" max="5303" width="18.625" style="769" bestFit="1" customWidth="1"/>
    <col min="5304" max="5304" width="16.375" style="769" bestFit="1" customWidth="1"/>
    <col min="5305" max="5306" width="18.625" style="769" bestFit="1" customWidth="1"/>
    <col min="5307" max="5307" width="20.75" style="769" bestFit="1" customWidth="1"/>
    <col min="5308" max="5309" width="23" style="769" bestFit="1" customWidth="1"/>
    <col min="5310" max="5310" width="25.25" style="769" bestFit="1" customWidth="1"/>
    <col min="5311" max="5311" width="23" style="769" bestFit="1" customWidth="1"/>
    <col min="5312" max="5312" width="20.75" style="769" bestFit="1" customWidth="1"/>
    <col min="5313" max="5314" width="23" style="769" bestFit="1" customWidth="1"/>
    <col min="5315" max="5315" width="25.25" style="769" bestFit="1" customWidth="1"/>
    <col min="5316" max="5316" width="23" style="769" bestFit="1" customWidth="1"/>
    <col min="5317" max="5317" width="18.625" style="769" bestFit="1" customWidth="1"/>
    <col min="5318" max="5320" width="20.75" style="769" bestFit="1" customWidth="1"/>
    <col min="5321" max="5321" width="19.75" style="769" bestFit="1" customWidth="1"/>
    <col min="5322" max="5323" width="22" style="769" bestFit="1" customWidth="1"/>
    <col min="5324" max="5324" width="14.125" style="769" bestFit="1" customWidth="1"/>
    <col min="5325" max="5326" width="20.75" style="769" bestFit="1" customWidth="1"/>
    <col min="5327" max="5328" width="18.625" style="769" bestFit="1" customWidth="1"/>
    <col min="5329" max="5331" width="20.75" style="769" bestFit="1" customWidth="1"/>
    <col min="5332" max="5333" width="23" style="769" bestFit="1" customWidth="1"/>
    <col min="5334" max="5334" width="20.75" style="769" bestFit="1" customWidth="1"/>
    <col min="5335" max="5336" width="23" style="769" bestFit="1" customWidth="1"/>
    <col min="5337" max="5337" width="25.25" style="769" bestFit="1" customWidth="1"/>
    <col min="5338" max="5339" width="23" style="769" bestFit="1" customWidth="1"/>
    <col min="5340" max="5342" width="25.25" style="769" bestFit="1" customWidth="1"/>
    <col min="5343" max="5344" width="27.5" style="769" bestFit="1" customWidth="1"/>
    <col min="5345" max="5345" width="25.25" style="769" bestFit="1" customWidth="1"/>
    <col min="5346" max="5347" width="27.5" style="769" bestFit="1" customWidth="1"/>
    <col min="5348" max="5348" width="29.625" style="769" bestFit="1" customWidth="1"/>
    <col min="5349" max="5349" width="27.5" style="769" bestFit="1" customWidth="1"/>
    <col min="5350" max="5350" width="24.5" style="769" bestFit="1" customWidth="1"/>
    <col min="5351" max="5351" width="29" style="769" bestFit="1" customWidth="1"/>
    <col min="5352" max="5353" width="20.75" style="769" bestFit="1" customWidth="1"/>
    <col min="5354" max="5354" width="27.5" style="769" bestFit="1" customWidth="1"/>
    <col min="5355" max="5356" width="23" style="769" bestFit="1" customWidth="1"/>
    <col min="5357" max="5357" width="29.625" style="769" bestFit="1" customWidth="1"/>
    <col min="5358" max="5358" width="9.125" style="769" bestFit="1" customWidth="1"/>
    <col min="5359" max="5361" width="18.125" style="769" bestFit="1" customWidth="1"/>
    <col min="5362" max="5362" width="20.375" style="769" bestFit="1" customWidth="1"/>
    <col min="5363" max="5363" width="25.25" style="769" bestFit="1" customWidth="1"/>
    <col min="5364" max="5364" width="27.5" style="769" bestFit="1" customWidth="1"/>
    <col min="5365" max="5366" width="9.125" style="769" bestFit="1" customWidth="1"/>
    <col min="5367" max="5367" width="11.25" style="769" bestFit="1" customWidth="1"/>
    <col min="5368" max="5368" width="15" style="769" bestFit="1" customWidth="1"/>
    <col min="5369" max="5369" width="16.375" style="769" bestFit="1" customWidth="1"/>
    <col min="5370" max="5372" width="23.25" style="769" bestFit="1" customWidth="1"/>
    <col min="5373" max="5374" width="20.75" style="769" bestFit="1" customWidth="1"/>
    <col min="5375" max="5375" width="6.625" style="769" bestFit="1" customWidth="1"/>
    <col min="5376" max="5376" width="9" style="769"/>
    <col min="5377" max="5377" width="16.375" style="769" bestFit="1" customWidth="1"/>
    <col min="5378" max="5378" width="14.125" style="769" bestFit="1" customWidth="1"/>
    <col min="5379" max="5381" width="9.75" style="769" bestFit="1" customWidth="1"/>
    <col min="5382" max="5382" width="14.125" style="769" bestFit="1" customWidth="1"/>
    <col min="5383" max="5383" width="15.25" style="769" customWidth="1"/>
    <col min="5384" max="5384" width="14.125" style="769" bestFit="1" customWidth="1"/>
    <col min="5385" max="5385" width="15.25" style="769" bestFit="1" customWidth="1"/>
    <col min="5386" max="5388" width="13.625" style="769" bestFit="1" customWidth="1"/>
    <col min="5389" max="5389" width="12" style="769" bestFit="1" customWidth="1"/>
    <col min="5390" max="5390" width="22.125" style="769" bestFit="1" customWidth="1"/>
    <col min="5391" max="5392" width="30.125" style="769" bestFit="1" customWidth="1"/>
    <col min="5393" max="5394" width="21" style="769" bestFit="1" customWidth="1"/>
    <col min="5395" max="5395" width="18.75" style="769" bestFit="1" customWidth="1"/>
    <col min="5396" max="5396" width="21" style="769" bestFit="1" customWidth="1"/>
    <col min="5397" max="5398" width="9.75" style="769" bestFit="1" customWidth="1"/>
    <col min="5399" max="5399" width="18.875" style="769" bestFit="1" customWidth="1"/>
    <col min="5400" max="5400" width="9.75" style="769" bestFit="1" customWidth="1"/>
    <col min="5401" max="5401" width="18.875" style="769" bestFit="1" customWidth="1"/>
    <col min="5402" max="5403" width="9.75" style="769" bestFit="1" customWidth="1"/>
    <col min="5404" max="5405" width="12.125" style="769" bestFit="1" customWidth="1"/>
    <col min="5406" max="5406" width="7.125" style="769" bestFit="1" customWidth="1"/>
    <col min="5407" max="5407" width="9.75" style="769" bestFit="1" customWidth="1"/>
    <col min="5408" max="5408" width="15.5" style="769" bestFit="1" customWidth="1"/>
    <col min="5409" max="5409" width="19.375" style="769" bestFit="1" customWidth="1"/>
    <col min="5410" max="5410" width="5.75" style="769" bestFit="1" customWidth="1"/>
    <col min="5411" max="5411" width="9.75" style="769" bestFit="1" customWidth="1"/>
    <col min="5412" max="5412" width="11.875" style="769" bestFit="1" customWidth="1"/>
    <col min="5413" max="5413" width="9.125" style="769" bestFit="1" customWidth="1"/>
    <col min="5414" max="5414" width="10.5" style="769" bestFit="1" customWidth="1"/>
    <col min="5415" max="5415" width="16.375" style="769" bestFit="1" customWidth="1"/>
    <col min="5416" max="5416" width="12.125" style="769" bestFit="1" customWidth="1"/>
    <col min="5417" max="5417" width="10.375" style="769" bestFit="1" customWidth="1"/>
    <col min="5418" max="5418" width="11.875" style="769" bestFit="1" customWidth="1"/>
    <col min="5419" max="5427" width="16.375" style="769" bestFit="1" customWidth="1"/>
    <col min="5428" max="5428" width="10.625" style="769" bestFit="1" customWidth="1"/>
    <col min="5429" max="5429" width="11.875" style="769" bestFit="1" customWidth="1"/>
    <col min="5430" max="5430" width="16.375" style="769" bestFit="1" customWidth="1"/>
    <col min="5431" max="5431" width="20.75" style="769" bestFit="1" customWidth="1"/>
    <col min="5432" max="5432" width="16.375" style="769" bestFit="1" customWidth="1"/>
    <col min="5433" max="5433" width="20.75" style="769" bestFit="1" customWidth="1"/>
    <col min="5434" max="5434" width="16.375" style="769" bestFit="1" customWidth="1"/>
    <col min="5435" max="5435" width="20.75" style="769" bestFit="1" customWidth="1"/>
    <col min="5436" max="5436" width="16.375" style="769" bestFit="1" customWidth="1"/>
    <col min="5437" max="5437" width="20.75" style="769" bestFit="1" customWidth="1"/>
    <col min="5438" max="5438" width="16.375" style="769" bestFit="1" customWidth="1"/>
    <col min="5439" max="5439" width="20.75" style="769" bestFit="1" customWidth="1"/>
    <col min="5440" max="5440" width="14.125" style="769" bestFit="1" customWidth="1"/>
    <col min="5441" max="5441" width="18.625" style="769" bestFit="1" customWidth="1"/>
    <col min="5442" max="5442" width="16.375" style="769" bestFit="1" customWidth="1"/>
    <col min="5443" max="5443" width="20.75" style="769" bestFit="1" customWidth="1"/>
    <col min="5444" max="5444" width="16.375" style="769" bestFit="1" customWidth="1"/>
    <col min="5445" max="5445" width="20.75" style="769" bestFit="1" customWidth="1"/>
    <col min="5446" max="5451" width="23" style="769" bestFit="1" customWidth="1"/>
    <col min="5452" max="5453" width="18.625" style="769" bestFit="1" customWidth="1"/>
    <col min="5454" max="5454" width="10.5" style="769" bestFit="1" customWidth="1"/>
    <col min="5455" max="5455" width="11.875" style="769" bestFit="1" customWidth="1"/>
    <col min="5456" max="5456" width="10.5" style="769" bestFit="1" customWidth="1"/>
    <col min="5457" max="5458" width="11.875" style="769" bestFit="1" customWidth="1"/>
    <col min="5459" max="5459" width="16.375" style="769" bestFit="1" customWidth="1"/>
    <col min="5460" max="5460" width="17.875" style="769" bestFit="1" customWidth="1"/>
    <col min="5461" max="5461" width="22.25" style="769" bestFit="1" customWidth="1"/>
    <col min="5462" max="5462" width="7.75" style="769" bestFit="1" customWidth="1"/>
    <col min="5463" max="5465" width="11.875" style="769" bestFit="1" customWidth="1"/>
    <col min="5466" max="5466" width="16.375" style="769" bestFit="1" customWidth="1"/>
    <col min="5467" max="5469" width="11.875" style="769" bestFit="1" customWidth="1"/>
    <col min="5470" max="5470" width="14.125" style="769" bestFit="1" customWidth="1"/>
    <col min="5471" max="5471" width="11.875" style="769" bestFit="1" customWidth="1"/>
    <col min="5472" max="5472" width="16.375" style="769" bestFit="1" customWidth="1"/>
    <col min="5473" max="5473" width="18.625" style="769" bestFit="1" customWidth="1"/>
    <col min="5474" max="5474" width="10.5" style="769" bestFit="1" customWidth="1"/>
    <col min="5475" max="5475" width="14.25" style="769" bestFit="1" customWidth="1"/>
    <col min="5476" max="5477" width="13.375" style="769" bestFit="1" customWidth="1"/>
    <col min="5478" max="5478" width="16.375" style="769" bestFit="1" customWidth="1"/>
    <col min="5479" max="5479" width="16.5" style="769" bestFit="1" customWidth="1"/>
    <col min="5480" max="5481" width="20.125" style="769" bestFit="1" customWidth="1"/>
    <col min="5482" max="5483" width="23" style="769" bestFit="1" customWidth="1"/>
    <col min="5484" max="5484" width="18.625" style="769" bestFit="1" customWidth="1"/>
    <col min="5485" max="5485" width="9.25" style="769" bestFit="1" customWidth="1"/>
    <col min="5486" max="5486" width="7.25" style="769" bestFit="1" customWidth="1"/>
    <col min="5487" max="5487" width="10.375" style="769" bestFit="1" customWidth="1"/>
    <col min="5488" max="5489" width="11.875" style="769" bestFit="1" customWidth="1"/>
    <col min="5490" max="5490" width="14.375" style="769" bestFit="1" customWidth="1"/>
    <col min="5491" max="5491" width="11.875" style="769" bestFit="1" customWidth="1"/>
    <col min="5492" max="5493" width="16.375" style="769" bestFit="1" customWidth="1"/>
    <col min="5494" max="5494" width="11.875" style="769" bestFit="1" customWidth="1"/>
    <col min="5495" max="5496" width="16.375" style="769" bestFit="1" customWidth="1"/>
    <col min="5497" max="5497" width="17.875" style="769" bestFit="1" customWidth="1"/>
    <col min="5498" max="5498" width="16.375" style="769" bestFit="1" customWidth="1"/>
    <col min="5499" max="5499" width="17.875" style="769" bestFit="1" customWidth="1"/>
    <col min="5500" max="5500" width="5.75" style="769" bestFit="1" customWidth="1"/>
    <col min="5501" max="5502" width="9.75" style="769" bestFit="1" customWidth="1"/>
    <col min="5503" max="5503" width="7.75" style="769" bestFit="1" customWidth="1"/>
    <col min="5504" max="5504" width="9.75" style="769" bestFit="1" customWidth="1"/>
    <col min="5505" max="5505" width="59.375" style="769" bestFit="1" customWidth="1"/>
    <col min="5506" max="5506" width="45.5" style="769" bestFit="1" customWidth="1"/>
    <col min="5507" max="5507" width="27.625" style="769" bestFit="1" customWidth="1"/>
    <col min="5508" max="5508" width="11.875" style="769" bestFit="1" customWidth="1"/>
    <col min="5509" max="5512" width="14.125" style="769" bestFit="1" customWidth="1"/>
    <col min="5513" max="5513" width="15.625" style="769" bestFit="1" customWidth="1"/>
    <col min="5514" max="5514" width="14.125" style="769" bestFit="1" customWidth="1"/>
    <col min="5515" max="5516" width="19.625" style="769" bestFit="1" customWidth="1"/>
    <col min="5517" max="5517" width="21.875" style="769" bestFit="1" customWidth="1"/>
    <col min="5518" max="5518" width="19.375" style="769" bestFit="1" customWidth="1"/>
    <col min="5519" max="5519" width="16.375" style="769" bestFit="1" customWidth="1"/>
    <col min="5520" max="5520" width="23" style="769" bestFit="1" customWidth="1"/>
    <col min="5521" max="5522" width="14.125" style="769" bestFit="1" customWidth="1"/>
    <col min="5523" max="5523" width="23.25" style="769" bestFit="1" customWidth="1"/>
    <col min="5524" max="5525" width="14.375" style="769" bestFit="1" customWidth="1"/>
    <col min="5526" max="5526" width="23.125" style="769" bestFit="1" customWidth="1"/>
    <col min="5527" max="5527" width="18.875" style="769" bestFit="1" customWidth="1"/>
    <col min="5528" max="5528" width="14.375" style="769" bestFit="1" customWidth="1"/>
    <col min="5529" max="5529" width="16.5" style="769" bestFit="1" customWidth="1"/>
    <col min="5530" max="5530" width="25.25" style="769" bestFit="1" customWidth="1"/>
    <col min="5531" max="5532" width="18.625" style="769" bestFit="1" customWidth="1"/>
    <col min="5533" max="5533" width="23" style="769" bestFit="1" customWidth="1"/>
    <col min="5534" max="5535" width="26.75" style="769" bestFit="1" customWidth="1"/>
    <col min="5536" max="5536" width="25.25" style="769" bestFit="1" customWidth="1"/>
    <col min="5537" max="5537" width="29.625" style="769" bestFit="1" customWidth="1"/>
    <col min="5538" max="5538" width="25.25" style="769" bestFit="1" customWidth="1"/>
    <col min="5539" max="5539" width="29.625" style="769" bestFit="1" customWidth="1"/>
    <col min="5540" max="5543" width="20.875" style="769" bestFit="1" customWidth="1"/>
    <col min="5544" max="5544" width="13.875" style="769" bestFit="1" customWidth="1"/>
    <col min="5545" max="5545" width="16.5" style="769" bestFit="1" customWidth="1"/>
    <col min="5546" max="5546" width="7.75" style="769" bestFit="1" customWidth="1"/>
    <col min="5547" max="5547" width="20.75" style="769" bestFit="1" customWidth="1"/>
    <col min="5548" max="5550" width="16.375" style="769" bestFit="1" customWidth="1"/>
    <col min="5551" max="5554" width="31" style="769" bestFit="1" customWidth="1"/>
    <col min="5555" max="5556" width="18.625" style="769" bestFit="1" customWidth="1"/>
    <col min="5557" max="5557" width="16.375" style="769" bestFit="1" customWidth="1"/>
    <col min="5558" max="5559" width="18.625" style="769" bestFit="1" customWidth="1"/>
    <col min="5560" max="5560" width="16.375" style="769" bestFit="1" customWidth="1"/>
    <col min="5561" max="5562" width="18.625" style="769" bestFit="1" customWidth="1"/>
    <col min="5563" max="5563" width="20.75" style="769" bestFit="1" customWidth="1"/>
    <col min="5564" max="5565" width="23" style="769" bestFit="1" customWidth="1"/>
    <col min="5566" max="5566" width="25.25" style="769" bestFit="1" customWidth="1"/>
    <col min="5567" max="5567" width="23" style="769" bestFit="1" customWidth="1"/>
    <col min="5568" max="5568" width="20.75" style="769" bestFit="1" customWidth="1"/>
    <col min="5569" max="5570" width="23" style="769" bestFit="1" customWidth="1"/>
    <col min="5571" max="5571" width="25.25" style="769" bestFit="1" customWidth="1"/>
    <col min="5572" max="5572" width="23" style="769" bestFit="1" customWidth="1"/>
    <col min="5573" max="5573" width="18.625" style="769" bestFit="1" customWidth="1"/>
    <col min="5574" max="5576" width="20.75" style="769" bestFit="1" customWidth="1"/>
    <col min="5577" max="5577" width="19.75" style="769" bestFit="1" customWidth="1"/>
    <col min="5578" max="5579" width="22" style="769" bestFit="1" customWidth="1"/>
    <col min="5580" max="5580" width="14.125" style="769" bestFit="1" customWidth="1"/>
    <col min="5581" max="5582" width="20.75" style="769" bestFit="1" customWidth="1"/>
    <col min="5583" max="5584" width="18.625" style="769" bestFit="1" customWidth="1"/>
    <col min="5585" max="5587" width="20.75" style="769" bestFit="1" customWidth="1"/>
    <col min="5588" max="5589" width="23" style="769" bestFit="1" customWidth="1"/>
    <col min="5590" max="5590" width="20.75" style="769" bestFit="1" customWidth="1"/>
    <col min="5591" max="5592" width="23" style="769" bestFit="1" customWidth="1"/>
    <col min="5593" max="5593" width="25.25" style="769" bestFit="1" customWidth="1"/>
    <col min="5594" max="5595" width="23" style="769" bestFit="1" customWidth="1"/>
    <col min="5596" max="5598" width="25.25" style="769" bestFit="1" customWidth="1"/>
    <col min="5599" max="5600" width="27.5" style="769" bestFit="1" customWidth="1"/>
    <col min="5601" max="5601" width="25.25" style="769" bestFit="1" customWidth="1"/>
    <col min="5602" max="5603" width="27.5" style="769" bestFit="1" customWidth="1"/>
    <col min="5604" max="5604" width="29.625" style="769" bestFit="1" customWidth="1"/>
    <col min="5605" max="5605" width="27.5" style="769" bestFit="1" customWidth="1"/>
    <col min="5606" max="5606" width="24.5" style="769" bestFit="1" customWidth="1"/>
    <col min="5607" max="5607" width="29" style="769" bestFit="1" customWidth="1"/>
    <col min="5608" max="5609" width="20.75" style="769" bestFit="1" customWidth="1"/>
    <col min="5610" max="5610" width="27.5" style="769" bestFit="1" customWidth="1"/>
    <col min="5611" max="5612" width="23" style="769" bestFit="1" customWidth="1"/>
    <col min="5613" max="5613" width="29.625" style="769" bestFit="1" customWidth="1"/>
    <col min="5614" max="5614" width="9.125" style="769" bestFit="1" customWidth="1"/>
    <col min="5615" max="5617" width="18.125" style="769" bestFit="1" customWidth="1"/>
    <col min="5618" max="5618" width="20.375" style="769" bestFit="1" customWidth="1"/>
    <col min="5619" max="5619" width="25.25" style="769" bestFit="1" customWidth="1"/>
    <col min="5620" max="5620" width="27.5" style="769" bestFit="1" customWidth="1"/>
    <col min="5621" max="5622" width="9.125" style="769" bestFit="1" customWidth="1"/>
    <col min="5623" max="5623" width="11.25" style="769" bestFit="1" customWidth="1"/>
    <col min="5624" max="5624" width="15" style="769" bestFit="1" customWidth="1"/>
    <col min="5625" max="5625" width="16.375" style="769" bestFit="1" customWidth="1"/>
    <col min="5626" max="5628" width="23.25" style="769" bestFit="1" customWidth="1"/>
    <col min="5629" max="5630" width="20.75" style="769" bestFit="1" customWidth="1"/>
    <col min="5631" max="5631" width="6.625" style="769" bestFit="1" customWidth="1"/>
    <col min="5632" max="5632" width="9" style="769"/>
    <col min="5633" max="5633" width="16.375" style="769" bestFit="1" customWidth="1"/>
    <col min="5634" max="5634" width="14.125" style="769" bestFit="1" customWidth="1"/>
    <col min="5635" max="5637" width="9.75" style="769" bestFit="1" customWidth="1"/>
    <col min="5638" max="5638" width="14.125" style="769" bestFit="1" customWidth="1"/>
    <col min="5639" max="5639" width="15.25" style="769" customWidth="1"/>
    <col min="5640" max="5640" width="14.125" style="769" bestFit="1" customWidth="1"/>
    <col min="5641" max="5641" width="15.25" style="769" bestFit="1" customWidth="1"/>
    <col min="5642" max="5644" width="13.625" style="769" bestFit="1" customWidth="1"/>
    <col min="5645" max="5645" width="12" style="769" bestFit="1" customWidth="1"/>
    <col min="5646" max="5646" width="22.125" style="769" bestFit="1" customWidth="1"/>
    <col min="5647" max="5648" width="30.125" style="769" bestFit="1" customWidth="1"/>
    <col min="5649" max="5650" width="21" style="769" bestFit="1" customWidth="1"/>
    <col min="5651" max="5651" width="18.75" style="769" bestFit="1" customWidth="1"/>
    <col min="5652" max="5652" width="21" style="769" bestFit="1" customWidth="1"/>
    <col min="5653" max="5654" width="9.75" style="769" bestFit="1" customWidth="1"/>
    <col min="5655" max="5655" width="18.875" style="769" bestFit="1" customWidth="1"/>
    <col min="5656" max="5656" width="9.75" style="769" bestFit="1" customWidth="1"/>
    <col min="5657" max="5657" width="18.875" style="769" bestFit="1" customWidth="1"/>
    <col min="5658" max="5659" width="9.75" style="769" bestFit="1" customWidth="1"/>
    <col min="5660" max="5661" width="12.125" style="769" bestFit="1" customWidth="1"/>
    <col min="5662" max="5662" width="7.125" style="769" bestFit="1" customWidth="1"/>
    <col min="5663" max="5663" width="9.75" style="769" bestFit="1" customWidth="1"/>
    <col min="5664" max="5664" width="15.5" style="769" bestFit="1" customWidth="1"/>
    <col min="5665" max="5665" width="19.375" style="769" bestFit="1" customWidth="1"/>
    <col min="5666" max="5666" width="5.75" style="769" bestFit="1" customWidth="1"/>
    <col min="5667" max="5667" width="9.75" style="769" bestFit="1" customWidth="1"/>
    <col min="5668" max="5668" width="11.875" style="769" bestFit="1" customWidth="1"/>
    <col min="5669" max="5669" width="9.125" style="769" bestFit="1" customWidth="1"/>
    <col min="5670" max="5670" width="10.5" style="769" bestFit="1" customWidth="1"/>
    <col min="5671" max="5671" width="16.375" style="769" bestFit="1" customWidth="1"/>
    <col min="5672" max="5672" width="12.125" style="769" bestFit="1" customWidth="1"/>
    <col min="5673" max="5673" width="10.375" style="769" bestFit="1" customWidth="1"/>
    <col min="5674" max="5674" width="11.875" style="769" bestFit="1" customWidth="1"/>
    <col min="5675" max="5683" width="16.375" style="769" bestFit="1" customWidth="1"/>
    <col min="5684" max="5684" width="10.625" style="769" bestFit="1" customWidth="1"/>
    <col min="5685" max="5685" width="11.875" style="769" bestFit="1" customWidth="1"/>
    <col min="5686" max="5686" width="16.375" style="769" bestFit="1" customWidth="1"/>
    <col min="5687" max="5687" width="20.75" style="769" bestFit="1" customWidth="1"/>
    <col min="5688" max="5688" width="16.375" style="769" bestFit="1" customWidth="1"/>
    <col min="5689" max="5689" width="20.75" style="769" bestFit="1" customWidth="1"/>
    <col min="5690" max="5690" width="16.375" style="769" bestFit="1" customWidth="1"/>
    <col min="5691" max="5691" width="20.75" style="769" bestFit="1" customWidth="1"/>
    <col min="5692" max="5692" width="16.375" style="769" bestFit="1" customWidth="1"/>
    <col min="5693" max="5693" width="20.75" style="769" bestFit="1" customWidth="1"/>
    <col min="5694" max="5694" width="16.375" style="769" bestFit="1" customWidth="1"/>
    <col min="5695" max="5695" width="20.75" style="769" bestFit="1" customWidth="1"/>
    <col min="5696" max="5696" width="14.125" style="769" bestFit="1" customWidth="1"/>
    <col min="5697" max="5697" width="18.625" style="769" bestFit="1" customWidth="1"/>
    <col min="5698" max="5698" width="16.375" style="769" bestFit="1" customWidth="1"/>
    <col min="5699" max="5699" width="20.75" style="769" bestFit="1" customWidth="1"/>
    <col min="5700" max="5700" width="16.375" style="769" bestFit="1" customWidth="1"/>
    <col min="5701" max="5701" width="20.75" style="769" bestFit="1" customWidth="1"/>
    <col min="5702" max="5707" width="23" style="769" bestFit="1" customWidth="1"/>
    <col min="5708" max="5709" width="18.625" style="769" bestFit="1" customWidth="1"/>
    <col min="5710" max="5710" width="10.5" style="769" bestFit="1" customWidth="1"/>
    <col min="5711" max="5711" width="11.875" style="769" bestFit="1" customWidth="1"/>
    <col min="5712" max="5712" width="10.5" style="769" bestFit="1" customWidth="1"/>
    <col min="5713" max="5714" width="11.875" style="769" bestFit="1" customWidth="1"/>
    <col min="5715" max="5715" width="16.375" style="769" bestFit="1" customWidth="1"/>
    <col min="5716" max="5716" width="17.875" style="769" bestFit="1" customWidth="1"/>
    <col min="5717" max="5717" width="22.25" style="769" bestFit="1" customWidth="1"/>
    <col min="5718" max="5718" width="7.75" style="769" bestFit="1" customWidth="1"/>
    <col min="5719" max="5721" width="11.875" style="769" bestFit="1" customWidth="1"/>
    <col min="5722" max="5722" width="16.375" style="769" bestFit="1" customWidth="1"/>
    <col min="5723" max="5725" width="11.875" style="769" bestFit="1" customWidth="1"/>
    <col min="5726" max="5726" width="14.125" style="769" bestFit="1" customWidth="1"/>
    <col min="5727" max="5727" width="11.875" style="769" bestFit="1" customWidth="1"/>
    <col min="5728" max="5728" width="16.375" style="769" bestFit="1" customWidth="1"/>
    <col min="5729" max="5729" width="18.625" style="769" bestFit="1" customWidth="1"/>
    <col min="5730" max="5730" width="10.5" style="769" bestFit="1" customWidth="1"/>
    <col min="5731" max="5731" width="14.25" style="769" bestFit="1" customWidth="1"/>
    <col min="5732" max="5733" width="13.375" style="769" bestFit="1" customWidth="1"/>
    <col min="5734" max="5734" width="16.375" style="769" bestFit="1" customWidth="1"/>
    <col min="5735" max="5735" width="16.5" style="769" bestFit="1" customWidth="1"/>
    <col min="5736" max="5737" width="20.125" style="769" bestFit="1" customWidth="1"/>
    <col min="5738" max="5739" width="23" style="769" bestFit="1" customWidth="1"/>
    <col min="5740" max="5740" width="18.625" style="769" bestFit="1" customWidth="1"/>
    <col min="5741" max="5741" width="9.25" style="769" bestFit="1" customWidth="1"/>
    <col min="5742" max="5742" width="7.25" style="769" bestFit="1" customWidth="1"/>
    <col min="5743" max="5743" width="10.375" style="769" bestFit="1" customWidth="1"/>
    <col min="5744" max="5745" width="11.875" style="769" bestFit="1" customWidth="1"/>
    <col min="5746" max="5746" width="14.375" style="769" bestFit="1" customWidth="1"/>
    <col min="5747" max="5747" width="11.875" style="769" bestFit="1" customWidth="1"/>
    <col min="5748" max="5749" width="16.375" style="769" bestFit="1" customWidth="1"/>
    <col min="5750" max="5750" width="11.875" style="769" bestFit="1" customWidth="1"/>
    <col min="5751" max="5752" width="16.375" style="769" bestFit="1" customWidth="1"/>
    <col min="5753" max="5753" width="17.875" style="769" bestFit="1" customWidth="1"/>
    <col min="5754" max="5754" width="16.375" style="769" bestFit="1" customWidth="1"/>
    <col min="5755" max="5755" width="17.875" style="769" bestFit="1" customWidth="1"/>
    <col min="5756" max="5756" width="5.75" style="769" bestFit="1" customWidth="1"/>
    <col min="5757" max="5758" width="9.75" style="769" bestFit="1" customWidth="1"/>
    <col min="5759" max="5759" width="7.75" style="769" bestFit="1" customWidth="1"/>
    <col min="5760" max="5760" width="9.75" style="769" bestFit="1" customWidth="1"/>
    <col min="5761" max="5761" width="59.375" style="769" bestFit="1" customWidth="1"/>
    <col min="5762" max="5762" width="45.5" style="769" bestFit="1" customWidth="1"/>
    <col min="5763" max="5763" width="27.625" style="769" bestFit="1" customWidth="1"/>
    <col min="5764" max="5764" width="11.875" style="769" bestFit="1" customWidth="1"/>
    <col min="5765" max="5768" width="14.125" style="769" bestFit="1" customWidth="1"/>
    <col min="5769" max="5769" width="15.625" style="769" bestFit="1" customWidth="1"/>
    <col min="5770" max="5770" width="14.125" style="769" bestFit="1" customWidth="1"/>
    <col min="5771" max="5772" width="19.625" style="769" bestFit="1" customWidth="1"/>
    <col min="5773" max="5773" width="21.875" style="769" bestFit="1" customWidth="1"/>
    <col min="5774" max="5774" width="19.375" style="769" bestFit="1" customWidth="1"/>
    <col min="5775" max="5775" width="16.375" style="769" bestFit="1" customWidth="1"/>
    <col min="5776" max="5776" width="23" style="769" bestFit="1" customWidth="1"/>
    <col min="5777" max="5778" width="14.125" style="769" bestFit="1" customWidth="1"/>
    <col min="5779" max="5779" width="23.25" style="769" bestFit="1" customWidth="1"/>
    <col min="5780" max="5781" width="14.375" style="769" bestFit="1" customWidth="1"/>
    <col min="5782" max="5782" width="23.125" style="769" bestFit="1" customWidth="1"/>
    <col min="5783" max="5783" width="18.875" style="769" bestFit="1" customWidth="1"/>
    <col min="5784" max="5784" width="14.375" style="769" bestFit="1" customWidth="1"/>
    <col min="5785" max="5785" width="16.5" style="769" bestFit="1" customWidth="1"/>
    <col min="5786" max="5786" width="25.25" style="769" bestFit="1" customWidth="1"/>
    <col min="5787" max="5788" width="18.625" style="769" bestFit="1" customWidth="1"/>
    <col min="5789" max="5789" width="23" style="769" bestFit="1" customWidth="1"/>
    <col min="5790" max="5791" width="26.75" style="769" bestFit="1" customWidth="1"/>
    <col min="5792" max="5792" width="25.25" style="769" bestFit="1" customWidth="1"/>
    <col min="5793" max="5793" width="29.625" style="769" bestFit="1" customWidth="1"/>
    <col min="5794" max="5794" width="25.25" style="769" bestFit="1" customWidth="1"/>
    <col min="5795" max="5795" width="29.625" style="769" bestFit="1" customWidth="1"/>
    <col min="5796" max="5799" width="20.875" style="769" bestFit="1" customWidth="1"/>
    <col min="5800" max="5800" width="13.875" style="769" bestFit="1" customWidth="1"/>
    <col min="5801" max="5801" width="16.5" style="769" bestFit="1" customWidth="1"/>
    <col min="5802" max="5802" width="7.75" style="769" bestFit="1" customWidth="1"/>
    <col min="5803" max="5803" width="20.75" style="769" bestFit="1" customWidth="1"/>
    <col min="5804" max="5806" width="16.375" style="769" bestFit="1" customWidth="1"/>
    <col min="5807" max="5810" width="31" style="769" bestFit="1" customWidth="1"/>
    <col min="5811" max="5812" width="18.625" style="769" bestFit="1" customWidth="1"/>
    <col min="5813" max="5813" width="16.375" style="769" bestFit="1" customWidth="1"/>
    <col min="5814" max="5815" width="18.625" style="769" bestFit="1" customWidth="1"/>
    <col min="5816" max="5816" width="16.375" style="769" bestFit="1" customWidth="1"/>
    <col min="5817" max="5818" width="18.625" style="769" bestFit="1" customWidth="1"/>
    <col min="5819" max="5819" width="20.75" style="769" bestFit="1" customWidth="1"/>
    <col min="5820" max="5821" width="23" style="769" bestFit="1" customWidth="1"/>
    <col min="5822" max="5822" width="25.25" style="769" bestFit="1" customWidth="1"/>
    <col min="5823" max="5823" width="23" style="769" bestFit="1" customWidth="1"/>
    <col min="5824" max="5824" width="20.75" style="769" bestFit="1" customWidth="1"/>
    <col min="5825" max="5826" width="23" style="769" bestFit="1" customWidth="1"/>
    <col min="5827" max="5827" width="25.25" style="769" bestFit="1" customWidth="1"/>
    <col min="5828" max="5828" width="23" style="769" bestFit="1" customWidth="1"/>
    <col min="5829" max="5829" width="18.625" style="769" bestFit="1" customWidth="1"/>
    <col min="5830" max="5832" width="20.75" style="769" bestFit="1" customWidth="1"/>
    <col min="5833" max="5833" width="19.75" style="769" bestFit="1" customWidth="1"/>
    <col min="5834" max="5835" width="22" style="769" bestFit="1" customWidth="1"/>
    <col min="5836" max="5836" width="14.125" style="769" bestFit="1" customWidth="1"/>
    <col min="5837" max="5838" width="20.75" style="769" bestFit="1" customWidth="1"/>
    <col min="5839" max="5840" width="18.625" style="769" bestFit="1" customWidth="1"/>
    <col min="5841" max="5843" width="20.75" style="769" bestFit="1" customWidth="1"/>
    <col min="5844" max="5845" width="23" style="769" bestFit="1" customWidth="1"/>
    <col min="5846" max="5846" width="20.75" style="769" bestFit="1" customWidth="1"/>
    <col min="5847" max="5848" width="23" style="769" bestFit="1" customWidth="1"/>
    <col min="5849" max="5849" width="25.25" style="769" bestFit="1" customWidth="1"/>
    <col min="5850" max="5851" width="23" style="769" bestFit="1" customWidth="1"/>
    <col min="5852" max="5854" width="25.25" style="769" bestFit="1" customWidth="1"/>
    <col min="5855" max="5856" width="27.5" style="769" bestFit="1" customWidth="1"/>
    <col min="5857" max="5857" width="25.25" style="769" bestFit="1" customWidth="1"/>
    <col min="5858" max="5859" width="27.5" style="769" bestFit="1" customWidth="1"/>
    <col min="5860" max="5860" width="29.625" style="769" bestFit="1" customWidth="1"/>
    <col min="5861" max="5861" width="27.5" style="769" bestFit="1" customWidth="1"/>
    <col min="5862" max="5862" width="24.5" style="769" bestFit="1" customWidth="1"/>
    <col min="5863" max="5863" width="29" style="769" bestFit="1" customWidth="1"/>
    <col min="5864" max="5865" width="20.75" style="769" bestFit="1" customWidth="1"/>
    <col min="5866" max="5866" width="27.5" style="769" bestFit="1" customWidth="1"/>
    <col min="5867" max="5868" width="23" style="769" bestFit="1" customWidth="1"/>
    <col min="5869" max="5869" width="29.625" style="769" bestFit="1" customWidth="1"/>
    <col min="5870" max="5870" width="9.125" style="769" bestFit="1" customWidth="1"/>
    <col min="5871" max="5873" width="18.125" style="769" bestFit="1" customWidth="1"/>
    <col min="5874" max="5874" width="20.375" style="769" bestFit="1" customWidth="1"/>
    <col min="5875" max="5875" width="25.25" style="769" bestFit="1" customWidth="1"/>
    <col min="5876" max="5876" width="27.5" style="769" bestFit="1" customWidth="1"/>
    <col min="5877" max="5878" width="9.125" style="769" bestFit="1" customWidth="1"/>
    <col min="5879" max="5879" width="11.25" style="769" bestFit="1" customWidth="1"/>
    <col min="5880" max="5880" width="15" style="769" bestFit="1" customWidth="1"/>
    <col min="5881" max="5881" width="16.375" style="769" bestFit="1" customWidth="1"/>
    <col min="5882" max="5884" width="23.25" style="769" bestFit="1" customWidth="1"/>
    <col min="5885" max="5886" width="20.75" style="769" bestFit="1" customWidth="1"/>
    <col min="5887" max="5887" width="6.625" style="769" bestFit="1" customWidth="1"/>
    <col min="5888" max="5888" width="9" style="769"/>
    <col min="5889" max="5889" width="16.375" style="769" bestFit="1" customWidth="1"/>
    <col min="5890" max="5890" width="14.125" style="769" bestFit="1" customWidth="1"/>
    <col min="5891" max="5893" width="9.75" style="769" bestFit="1" customWidth="1"/>
    <col min="5894" max="5894" width="14.125" style="769" bestFit="1" customWidth="1"/>
    <col min="5895" max="5895" width="15.25" style="769" customWidth="1"/>
    <col min="5896" max="5896" width="14.125" style="769" bestFit="1" customWidth="1"/>
    <col min="5897" max="5897" width="15.25" style="769" bestFit="1" customWidth="1"/>
    <col min="5898" max="5900" width="13.625" style="769" bestFit="1" customWidth="1"/>
    <col min="5901" max="5901" width="12" style="769" bestFit="1" customWidth="1"/>
    <col min="5902" max="5902" width="22.125" style="769" bestFit="1" customWidth="1"/>
    <col min="5903" max="5904" width="30.125" style="769" bestFit="1" customWidth="1"/>
    <col min="5905" max="5906" width="21" style="769" bestFit="1" customWidth="1"/>
    <col min="5907" max="5907" width="18.75" style="769" bestFit="1" customWidth="1"/>
    <col min="5908" max="5908" width="21" style="769" bestFit="1" customWidth="1"/>
    <col min="5909" max="5910" width="9.75" style="769" bestFit="1" customWidth="1"/>
    <col min="5911" max="5911" width="18.875" style="769" bestFit="1" customWidth="1"/>
    <col min="5912" max="5912" width="9.75" style="769" bestFit="1" customWidth="1"/>
    <col min="5913" max="5913" width="18.875" style="769" bestFit="1" customWidth="1"/>
    <col min="5914" max="5915" width="9.75" style="769" bestFit="1" customWidth="1"/>
    <col min="5916" max="5917" width="12.125" style="769" bestFit="1" customWidth="1"/>
    <col min="5918" max="5918" width="7.125" style="769" bestFit="1" customWidth="1"/>
    <col min="5919" max="5919" width="9.75" style="769" bestFit="1" customWidth="1"/>
    <col min="5920" max="5920" width="15.5" style="769" bestFit="1" customWidth="1"/>
    <col min="5921" max="5921" width="19.375" style="769" bestFit="1" customWidth="1"/>
    <col min="5922" max="5922" width="5.75" style="769" bestFit="1" customWidth="1"/>
    <col min="5923" max="5923" width="9.75" style="769" bestFit="1" customWidth="1"/>
    <col min="5924" max="5924" width="11.875" style="769" bestFit="1" customWidth="1"/>
    <col min="5925" max="5925" width="9.125" style="769" bestFit="1" customWidth="1"/>
    <col min="5926" max="5926" width="10.5" style="769" bestFit="1" customWidth="1"/>
    <col min="5927" max="5927" width="16.375" style="769" bestFit="1" customWidth="1"/>
    <col min="5928" max="5928" width="12.125" style="769" bestFit="1" customWidth="1"/>
    <col min="5929" max="5929" width="10.375" style="769" bestFit="1" customWidth="1"/>
    <col min="5930" max="5930" width="11.875" style="769" bestFit="1" customWidth="1"/>
    <col min="5931" max="5939" width="16.375" style="769" bestFit="1" customWidth="1"/>
    <col min="5940" max="5940" width="10.625" style="769" bestFit="1" customWidth="1"/>
    <col min="5941" max="5941" width="11.875" style="769" bestFit="1" customWidth="1"/>
    <col min="5942" max="5942" width="16.375" style="769" bestFit="1" customWidth="1"/>
    <col min="5943" max="5943" width="20.75" style="769" bestFit="1" customWidth="1"/>
    <col min="5944" max="5944" width="16.375" style="769" bestFit="1" customWidth="1"/>
    <col min="5945" max="5945" width="20.75" style="769" bestFit="1" customWidth="1"/>
    <col min="5946" max="5946" width="16.375" style="769" bestFit="1" customWidth="1"/>
    <col min="5947" max="5947" width="20.75" style="769" bestFit="1" customWidth="1"/>
    <col min="5948" max="5948" width="16.375" style="769" bestFit="1" customWidth="1"/>
    <col min="5949" max="5949" width="20.75" style="769" bestFit="1" customWidth="1"/>
    <col min="5950" max="5950" width="16.375" style="769" bestFit="1" customWidth="1"/>
    <col min="5951" max="5951" width="20.75" style="769" bestFit="1" customWidth="1"/>
    <col min="5952" max="5952" width="14.125" style="769" bestFit="1" customWidth="1"/>
    <col min="5953" max="5953" width="18.625" style="769" bestFit="1" customWidth="1"/>
    <col min="5954" max="5954" width="16.375" style="769" bestFit="1" customWidth="1"/>
    <col min="5955" max="5955" width="20.75" style="769" bestFit="1" customWidth="1"/>
    <col min="5956" max="5956" width="16.375" style="769" bestFit="1" customWidth="1"/>
    <col min="5957" max="5957" width="20.75" style="769" bestFit="1" customWidth="1"/>
    <col min="5958" max="5963" width="23" style="769" bestFit="1" customWidth="1"/>
    <col min="5964" max="5965" width="18.625" style="769" bestFit="1" customWidth="1"/>
    <col min="5966" max="5966" width="10.5" style="769" bestFit="1" customWidth="1"/>
    <col min="5967" max="5967" width="11.875" style="769" bestFit="1" customWidth="1"/>
    <col min="5968" max="5968" width="10.5" style="769" bestFit="1" customWidth="1"/>
    <col min="5969" max="5970" width="11.875" style="769" bestFit="1" customWidth="1"/>
    <col min="5971" max="5971" width="16.375" style="769" bestFit="1" customWidth="1"/>
    <col min="5972" max="5972" width="17.875" style="769" bestFit="1" customWidth="1"/>
    <col min="5973" max="5973" width="22.25" style="769" bestFit="1" customWidth="1"/>
    <col min="5974" max="5974" width="7.75" style="769" bestFit="1" customWidth="1"/>
    <col min="5975" max="5977" width="11.875" style="769" bestFit="1" customWidth="1"/>
    <col min="5978" max="5978" width="16.375" style="769" bestFit="1" customWidth="1"/>
    <col min="5979" max="5981" width="11.875" style="769" bestFit="1" customWidth="1"/>
    <col min="5982" max="5982" width="14.125" style="769" bestFit="1" customWidth="1"/>
    <col min="5983" max="5983" width="11.875" style="769" bestFit="1" customWidth="1"/>
    <col min="5984" max="5984" width="16.375" style="769" bestFit="1" customWidth="1"/>
    <col min="5985" max="5985" width="18.625" style="769" bestFit="1" customWidth="1"/>
    <col min="5986" max="5986" width="10.5" style="769" bestFit="1" customWidth="1"/>
    <col min="5987" max="5987" width="14.25" style="769" bestFit="1" customWidth="1"/>
    <col min="5988" max="5989" width="13.375" style="769" bestFit="1" customWidth="1"/>
    <col min="5990" max="5990" width="16.375" style="769" bestFit="1" customWidth="1"/>
    <col min="5991" max="5991" width="16.5" style="769" bestFit="1" customWidth="1"/>
    <col min="5992" max="5993" width="20.125" style="769" bestFit="1" customWidth="1"/>
    <col min="5994" max="5995" width="23" style="769" bestFit="1" customWidth="1"/>
    <col min="5996" max="5996" width="18.625" style="769" bestFit="1" customWidth="1"/>
    <col min="5997" max="5997" width="9.25" style="769" bestFit="1" customWidth="1"/>
    <col min="5998" max="5998" width="7.25" style="769" bestFit="1" customWidth="1"/>
    <col min="5999" max="5999" width="10.375" style="769" bestFit="1" customWidth="1"/>
    <col min="6000" max="6001" width="11.875" style="769" bestFit="1" customWidth="1"/>
    <col min="6002" max="6002" width="14.375" style="769" bestFit="1" customWidth="1"/>
    <col min="6003" max="6003" width="11.875" style="769" bestFit="1" customWidth="1"/>
    <col min="6004" max="6005" width="16.375" style="769" bestFit="1" customWidth="1"/>
    <col min="6006" max="6006" width="11.875" style="769" bestFit="1" customWidth="1"/>
    <col min="6007" max="6008" width="16.375" style="769" bestFit="1" customWidth="1"/>
    <col min="6009" max="6009" width="17.875" style="769" bestFit="1" customWidth="1"/>
    <col min="6010" max="6010" width="16.375" style="769" bestFit="1" customWidth="1"/>
    <col min="6011" max="6011" width="17.875" style="769" bestFit="1" customWidth="1"/>
    <col min="6012" max="6012" width="5.75" style="769" bestFit="1" customWidth="1"/>
    <col min="6013" max="6014" width="9.75" style="769" bestFit="1" customWidth="1"/>
    <col min="6015" max="6015" width="7.75" style="769" bestFit="1" customWidth="1"/>
    <col min="6016" max="6016" width="9.75" style="769" bestFit="1" customWidth="1"/>
    <col min="6017" max="6017" width="59.375" style="769" bestFit="1" customWidth="1"/>
    <col min="6018" max="6018" width="45.5" style="769" bestFit="1" customWidth="1"/>
    <col min="6019" max="6019" width="27.625" style="769" bestFit="1" customWidth="1"/>
    <col min="6020" max="6020" width="11.875" style="769" bestFit="1" customWidth="1"/>
    <col min="6021" max="6024" width="14.125" style="769" bestFit="1" customWidth="1"/>
    <col min="6025" max="6025" width="15.625" style="769" bestFit="1" customWidth="1"/>
    <col min="6026" max="6026" width="14.125" style="769" bestFit="1" customWidth="1"/>
    <col min="6027" max="6028" width="19.625" style="769" bestFit="1" customWidth="1"/>
    <col min="6029" max="6029" width="21.875" style="769" bestFit="1" customWidth="1"/>
    <col min="6030" max="6030" width="19.375" style="769" bestFit="1" customWidth="1"/>
    <col min="6031" max="6031" width="16.375" style="769" bestFit="1" customWidth="1"/>
    <col min="6032" max="6032" width="23" style="769" bestFit="1" customWidth="1"/>
    <col min="6033" max="6034" width="14.125" style="769" bestFit="1" customWidth="1"/>
    <col min="6035" max="6035" width="23.25" style="769" bestFit="1" customWidth="1"/>
    <col min="6036" max="6037" width="14.375" style="769" bestFit="1" customWidth="1"/>
    <col min="6038" max="6038" width="23.125" style="769" bestFit="1" customWidth="1"/>
    <col min="6039" max="6039" width="18.875" style="769" bestFit="1" customWidth="1"/>
    <col min="6040" max="6040" width="14.375" style="769" bestFit="1" customWidth="1"/>
    <col min="6041" max="6041" width="16.5" style="769" bestFit="1" customWidth="1"/>
    <col min="6042" max="6042" width="25.25" style="769" bestFit="1" customWidth="1"/>
    <col min="6043" max="6044" width="18.625" style="769" bestFit="1" customWidth="1"/>
    <col min="6045" max="6045" width="23" style="769" bestFit="1" customWidth="1"/>
    <col min="6046" max="6047" width="26.75" style="769" bestFit="1" customWidth="1"/>
    <col min="6048" max="6048" width="25.25" style="769" bestFit="1" customWidth="1"/>
    <col min="6049" max="6049" width="29.625" style="769" bestFit="1" customWidth="1"/>
    <col min="6050" max="6050" width="25.25" style="769" bestFit="1" customWidth="1"/>
    <col min="6051" max="6051" width="29.625" style="769" bestFit="1" customWidth="1"/>
    <col min="6052" max="6055" width="20.875" style="769" bestFit="1" customWidth="1"/>
    <col min="6056" max="6056" width="13.875" style="769" bestFit="1" customWidth="1"/>
    <col min="6057" max="6057" width="16.5" style="769" bestFit="1" customWidth="1"/>
    <col min="6058" max="6058" width="7.75" style="769" bestFit="1" customWidth="1"/>
    <col min="6059" max="6059" width="20.75" style="769" bestFit="1" customWidth="1"/>
    <col min="6060" max="6062" width="16.375" style="769" bestFit="1" customWidth="1"/>
    <col min="6063" max="6066" width="31" style="769" bestFit="1" customWidth="1"/>
    <col min="6067" max="6068" width="18.625" style="769" bestFit="1" customWidth="1"/>
    <col min="6069" max="6069" width="16.375" style="769" bestFit="1" customWidth="1"/>
    <col min="6070" max="6071" width="18.625" style="769" bestFit="1" customWidth="1"/>
    <col min="6072" max="6072" width="16.375" style="769" bestFit="1" customWidth="1"/>
    <col min="6073" max="6074" width="18.625" style="769" bestFit="1" customWidth="1"/>
    <col min="6075" max="6075" width="20.75" style="769" bestFit="1" customWidth="1"/>
    <col min="6076" max="6077" width="23" style="769" bestFit="1" customWidth="1"/>
    <col min="6078" max="6078" width="25.25" style="769" bestFit="1" customWidth="1"/>
    <col min="6079" max="6079" width="23" style="769" bestFit="1" customWidth="1"/>
    <col min="6080" max="6080" width="20.75" style="769" bestFit="1" customWidth="1"/>
    <col min="6081" max="6082" width="23" style="769" bestFit="1" customWidth="1"/>
    <col min="6083" max="6083" width="25.25" style="769" bestFit="1" customWidth="1"/>
    <col min="6084" max="6084" width="23" style="769" bestFit="1" customWidth="1"/>
    <col min="6085" max="6085" width="18.625" style="769" bestFit="1" customWidth="1"/>
    <col min="6086" max="6088" width="20.75" style="769" bestFit="1" customWidth="1"/>
    <col min="6089" max="6089" width="19.75" style="769" bestFit="1" customWidth="1"/>
    <col min="6090" max="6091" width="22" style="769" bestFit="1" customWidth="1"/>
    <col min="6092" max="6092" width="14.125" style="769" bestFit="1" customWidth="1"/>
    <col min="6093" max="6094" width="20.75" style="769" bestFit="1" customWidth="1"/>
    <col min="6095" max="6096" width="18.625" style="769" bestFit="1" customWidth="1"/>
    <col min="6097" max="6099" width="20.75" style="769" bestFit="1" customWidth="1"/>
    <col min="6100" max="6101" width="23" style="769" bestFit="1" customWidth="1"/>
    <col min="6102" max="6102" width="20.75" style="769" bestFit="1" customWidth="1"/>
    <col min="6103" max="6104" width="23" style="769" bestFit="1" customWidth="1"/>
    <col min="6105" max="6105" width="25.25" style="769" bestFit="1" customWidth="1"/>
    <col min="6106" max="6107" width="23" style="769" bestFit="1" customWidth="1"/>
    <col min="6108" max="6110" width="25.25" style="769" bestFit="1" customWidth="1"/>
    <col min="6111" max="6112" width="27.5" style="769" bestFit="1" customWidth="1"/>
    <col min="6113" max="6113" width="25.25" style="769" bestFit="1" customWidth="1"/>
    <col min="6114" max="6115" width="27.5" style="769" bestFit="1" customWidth="1"/>
    <col min="6116" max="6116" width="29.625" style="769" bestFit="1" customWidth="1"/>
    <col min="6117" max="6117" width="27.5" style="769" bestFit="1" customWidth="1"/>
    <col min="6118" max="6118" width="24.5" style="769" bestFit="1" customWidth="1"/>
    <col min="6119" max="6119" width="29" style="769" bestFit="1" customWidth="1"/>
    <col min="6120" max="6121" width="20.75" style="769" bestFit="1" customWidth="1"/>
    <col min="6122" max="6122" width="27.5" style="769" bestFit="1" customWidth="1"/>
    <col min="6123" max="6124" width="23" style="769" bestFit="1" customWidth="1"/>
    <col min="6125" max="6125" width="29.625" style="769" bestFit="1" customWidth="1"/>
    <col min="6126" max="6126" width="9.125" style="769" bestFit="1" customWidth="1"/>
    <col min="6127" max="6129" width="18.125" style="769" bestFit="1" customWidth="1"/>
    <col min="6130" max="6130" width="20.375" style="769" bestFit="1" customWidth="1"/>
    <col min="6131" max="6131" width="25.25" style="769" bestFit="1" customWidth="1"/>
    <col min="6132" max="6132" width="27.5" style="769" bestFit="1" customWidth="1"/>
    <col min="6133" max="6134" width="9.125" style="769" bestFit="1" customWidth="1"/>
    <col min="6135" max="6135" width="11.25" style="769" bestFit="1" customWidth="1"/>
    <col min="6136" max="6136" width="15" style="769" bestFit="1" customWidth="1"/>
    <col min="6137" max="6137" width="16.375" style="769" bestFit="1" customWidth="1"/>
    <col min="6138" max="6140" width="23.25" style="769" bestFit="1" customWidth="1"/>
    <col min="6141" max="6142" width="20.75" style="769" bestFit="1" customWidth="1"/>
    <col min="6143" max="6143" width="6.625" style="769" bestFit="1" customWidth="1"/>
    <col min="6144" max="6144" width="9" style="769"/>
    <col min="6145" max="6145" width="16.375" style="769" bestFit="1" customWidth="1"/>
    <col min="6146" max="6146" width="14.125" style="769" bestFit="1" customWidth="1"/>
    <col min="6147" max="6149" width="9.75" style="769" bestFit="1" customWidth="1"/>
    <col min="6150" max="6150" width="14.125" style="769" bestFit="1" customWidth="1"/>
    <col min="6151" max="6151" width="15.25" style="769" customWidth="1"/>
    <col min="6152" max="6152" width="14.125" style="769" bestFit="1" customWidth="1"/>
    <col min="6153" max="6153" width="15.25" style="769" bestFit="1" customWidth="1"/>
    <col min="6154" max="6156" width="13.625" style="769" bestFit="1" customWidth="1"/>
    <col min="6157" max="6157" width="12" style="769" bestFit="1" customWidth="1"/>
    <col min="6158" max="6158" width="22.125" style="769" bestFit="1" customWidth="1"/>
    <col min="6159" max="6160" width="30.125" style="769" bestFit="1" customWidth="1"/>
    <col min="6161" max="6162" width="21" style="769" bestFit="1" customWidth="1"/>
    <col min="6163" max="6163" width="18.75" style="769" bestFit="1" customWidth="1"/>
    <col min="6164" max="6164" width="21" style="769" bestFit="1" customWidth="1"/>
    <col min="6165" max="6166" width="9.75" style="769" bestFit="1" customWidth="1"/>
    <col min="6167" max="6167" width="18.875" style="769" bestFit="1" customWidth="1"/>
    <col min="6168" max="6168" width="9.75" style="769" bestFit="1" customWidth="1"/>
    <col min="6169" max="6169" width="18.875" style="769" bestFit="1" customWidth="1"/>
    <col min="6170" max="6171" width="9.75" style="769" bestFit="1" customWidth="1"/>
    <col min="6172" max="6173" width="12.125" style="769" bestFit="1" customWidth="1"/>
    <col min="6174" max="6174" width="7.125" style="769" bestFit="1" customWidth="1"/>
    <col min="6175" max="6175" width="9.75" style="769" bestFit="1" customWidth="1"/>
    <col min="6176" max="6176" width="15.5" style="769" bestFit="1" customWidth="1"/>
    <col min="6177" max="6177" width="19.375" style="769" bestFit="1" customWidth="1"/>
    <col min="6178" max="6178" width="5.75" style="769" bestFit="1" customWidth="1"/>
    <col min="6179" max="6179" width="9.75" style="769" bestFit="1" customWidth="1"/>
    <col min="6180" max="6180" width="11.875" style="769" bestFit="1" customWidth="1"/>
    <col min="6181" max="6181" width="9.125" style="769" bestFit="1" customWidth="1"/>
    <col min="6182" max="6182" width="10.5" style="769" bestFit="1" customWidth="1"/>
    <col min="6183" max="6183" width="16.375" style="769" bestFit="1" customWidth="1"/>
    <col min="6184" max="6184" width="12.125" style="769" bestFit="1" customWidth="1"/>
    <col min="6185" max="6185" width="10.375" style="769" bestFit="1" customWidth="1"/>
    <col min="6186" max="6186" width="11.875" style="769" bestFit="1" customWidth="1"/>
    <col min="6187" max="6195" width="16.375" style="769" bestFit="1" customWidth="1"/>
    <col min="6196" max="6196" width="10.625" style="769" bestFit="1" customWidth="1"/>
    <col min="6197" max="6197" width="11.875" style="769" bestFit="1" customWidth="1"/>
    <col min="6198" max="6198" width="16.375" style="769" bestFit="1" customWidth="1"/>
    <col min="6199" max="6199" width="20.75" style="769" bestFit="1" customWidth="1"/>
    <col min="6200" max="6200" width="16.375" style="769" bestFit="1" customWidth="1"/>
    <col min="6201" max="6201" width="20.75" style="769" bestFit="1" customWidth="1"/>
    <col min="6202" max="6202" width="16.375" style="769" bestFit="1" customWidth="1"/>
    <col min="6203" max="6203" width="20.75" style="769" bestFit="1" customWidth="1"/>
    <col min="6204" max="6204" width="16.375" style="769" bestFit="1" customWidth="1"/>
    <col min="6205" max="6205" width="20.75" style="769" bestFit="1" customWidth="1"/>
    <col min="6206" max="6206" width="16.375" style="769" bestFit="1" customWidth="1"/>
    <col min="6207" max="6207" width="20.75" style="769" bestFit="1" customWidth="1"/>
    <col min="6208" max="6208" width="14.125" style="769" bestFit="1" customWidth="1"/>
    <col min="6209" max="6209" width="18.625" style="769" bestFit="1" customWidth="1"/>
    <col min="6210" max="6210" width="16.375" style="769" bestFit="1" customWidth="1"/>
    <col min="6211" max="6211" width="20.75" style="769" bestFit="1" customWidth="1"/>
    <col min="6212" max="6212" width="16.375" style="769" bestFit="1" customWidth="1"/>
    <col min="6213" max="6213" width="20.75" style="769" bestFit="1" customWidth="1"/>
    <col min="6214" max="6219" width="23" style="769" bestFit="1" customWidth="1"/>
    <col min="6220" max="6221" width="18.625" style="769" bestFit="1" customWidth="1"/>
    <col min="6222" max="6222" width="10.5" style="769" bestFit="1" customWidth="1"/>
    <col min="6223" max="6223" width="11.875" style="769" bestFit="1" customWidth="1"/>
    <col min="6224" max="6224" width="10.5" style="769" bestFit="1" customWidth="1"/>
    <col min="6225" max="6226" width="11.875" style="769" bestFit="1" customWidth="1"/>
    <col min="6227" max="6227" width="16.375" style="769" bestFit="1" customWidth="1"/>
    <col min="6228" max="6228" width="17.875" style="769" bestFit="1" customWidth="1"/>
    <col min="6229" max="6229" width="22.25" style="769" bestFit="1" customWidth="1"/>
    <col min="6230" max="6230" width="7.75" style="769" bestFit="1" customWidth="1"/>
    <col min="6231" max="6233" width="11.875" style="769" bestFit="1" customWidth="1"/>
    <col min="6234" max="6234" width="16.375" style="769" bestFit="1" customWidth="1"/>
    <col min="6235" max="6237" width="11.875" style="769" bestFit="1" customWidth="1"/>
    <col min="6238" max="6238" width="14.125" style="769" bestFit="1" customWidth="1"/>
    <col min="6239" max="6239" width="11.875" style="769" bestFit="1" customWidth="1"/>
    <col min="6240" max="6240" width="16.375" style="769" bestFit="1" customWidth="1"/>
    <col min="6241" max="6241" width="18.625" style="769" bestFit="1" customWidth="1"/>
    <col min="6242" max="6242" width="10.5" style="769" bestFit="1" customWidth="1"/>
    <col min="6243" max="6243" width="14.25" style="769" bestFit="1" customWidth="1"/>
    <col min="6244" max="6245" width="13.375" style="769" bestFit="1" customWidth="1"/>
    <col min="6246" max="6246" width="16.375" style="769" bestFit="1" customWidth="1"/>
    <col min="6247" max="6247" width="16.5" style="769" bestFit="1" customWidth="1"/>
    <col min="6248" max="6249" width="20.125" style="769" bestFit="1" customWidth="1"/>
    <col min="6250" max="6251" width="23" style="769" bestFit="1" customWidth="1"/>
    <col min="6252" max="6252" width="18.625" style="769" bestFit="1" customWidth="1"/>
    <col min="6253" max="6253" width="9.25" style="769" bestFit="1" customWidth="1"/>
    <col min="6254" max="6254" width="7.25" style="769" bestFit="1" customWidth="1"/>
    <col min="6255" max="6255" width="10.375" style="769" bestFit="1" customWidth="1"/>
    <col min="6256" max="6257" width="11.875" style="769" bestFit="1" customWidth="1"/>
    <col min="6258" max="6258" width="14.375" style="769" bestFit="1" customWidth="1"/>
    <col min="6259" max="6259" width="11.875" style="769" bestFit="1" customWidth="1"/>
    <col min="6260" max="6261" width="16.375" style="769" bestFit="1" customWidth="1"/>
    <col min="6262" max="6262" width="11.875" style="769" bestFit="1" customWidth="1"/>
    <col min="6263" max="6264" width="16.375" style="769" bestFit="1" customWidth="1"/>
    <col min="6265" max="6265" width="17.875" style="769" bestFit="1" customWidth="1"/>
    <col min="6266" max="6266" width="16.375" style="769" bestFit="1" customWidth="1"/>
    <col min="6267" max="6267" width="17.875" style="769" bestFit="1" customWidth="1"/>
    <col min="6268" max="6268" width="5.75" style="769" bestFit="1" customWidth="1"/>
    <col min="6269" max="6270" width="9.75" style="769" bestFit="1" customWidth="1"/>
    <col min="6271" max="6271" width="7.75" style="769" bestFit="1" customWidth="1"/>
    <col min="6272" max="6272" width="9.75" style="769" bestFit="1" customWidth="1"/>
    <col min="6273" max="6273" width="59.375" style="769" bestFit="1" customWidth="1"/>
    <col min="6274" max="6274" width="45.5" style="769" bestFit="1" customWidth="1"/>
    <col min="6275" max="6275" width="27.625" style="769" bestFit="1" customWidth="1"/>
    <col min="6276" max="6276" width="11.875" style="769" bestFit="1" customWidth="1"/>
    <col min="6277" max="6280" width="14.125" style="769" bestFit="1" customWidth="1"/>
    <col min="6281" max="6281" width="15.625" style="769" bestFit="1" customWidth="1"/>
    <col min="6282" max="6282" width="14.125" style="769" bestFit="1" customWidth="1"/>
    <col min="6283" max="6284" width="19.625" style="769" bestFit="1" customWidth="1"/>
    <col min="6285" max="6285" width="21.875" style="769" bestFit="1" customWidth="1"/>
    <col min="6286" max="6286" width="19.375" style="769" bestFit="1" customWidth="1"/>
    <col min="6287" max="6287" width="16.375" style="769" bestFit="1" customWidth="1"/>
    <col min="6288" max="6288" width="23" style="769" bestFit="1" customWidth="1"/>
    <col min="6289" max="6290" width="14.125" style="769" bestFit="1" customWidth="1"/>
    <col min="6291" max="6291" width="23.25" style="769" bestFit="1" customWidth="1"/>
    <col min="6292" max="6293" width="14.375" style="769" bestFit="1" customWidth="1"/>
    <col min="6294" max="6294" width="23.125" style="769" bestFit="1" customWidth="1"/>
    <col min="6295" max="6295" width="18.875" style="769" bestFit="1" customWidth="1"/>
    <col min="6296" max="6296" width="14.375" style="769" bestFit="1" customWidth="1"/>
    <col min="6297" max="6297" width="16.5" style="769" bestFit="1" customWidth="1"/>
    <col min="6298" max="6298" width="25.25" style="769" bestFit="1" customWidth="1"/>
    <col min="6299" max="6300" width="18.625" style="769" bestFit="1" customWidth="1"/>
    <col min="6301" max="6301" width="23" style="769" bestFit="1" customWidth="1"/>
    <col min="6302" max="6303" width="26.75" style="769" bestFit="1" customWidth="1"/>
    <col min="6304" max="6304" width="25.25" style="769" bestFit="1" customWidth="1"/>
    <col min="6305" max="6305" width="29.625" style="769" bestFit="1" customWidth="1"/>
    <col min="6306" max="6306" width="25.25" style="769" bestFit="1" customWidth="1"/>
    <col min="6307" max="6307" width="29.625" style="769" bestFit="1" customWidth="1"/>
    <col min="6308" max="6311" width="20.875" style="769" bestFit="1" customWidth="1"/>
    <col min="6312" max="6312" width="13.875" style="769" bestFit="1" customWidth="1"/>
    <col min="6313" max="6313" width="16.5" style="769" bestFit="1" customWidth="1"/>
    <col min="6314" max="6314" width="7.75" style="769" bestFit="1" customWidth="1"/>
    <col min="6315" max="6315" width="20.75" style="769" bestFit="1" customWidth="1"/>
    <col min="6316" max="6318" width="16.375" style="769" bestFit="1" customWidth="1"/>
    <col min="6319" max="6322" width="31" style="769" bestFit="1" customWidth="1"/>
    <col min="6323" max="6324" width="18.625" style="769" bestFit="1" customWidth="1"/>
    <col min="6325" max="6325" width="16.375" style="769" bestFit="1" customWidth="1"/>
    <col min="6326" max="6327" width="18.625" style="769" bestFit="1" customWidth="1"/>
    <col min="6328" max="6328" width="16.375" style="769" bestFit="1" customWidth="1"/>
    <col min="6329" max="6330" width="18.625" style="769" bestFit="1" customWidth="1"/>
    <col min="6331" max="6331" width="20.75" style="769" bestFit="1" customWidth="1"/>
    <col min="6332" max="6333" width="23" style="769" bestFit="1" customWidth="1"/>
    <col min="6334" max="6334" width="25.25" style="769" bestFit="1" customWidth="1"/>
    <col min="6335" max="6335" width="23" style="769" bestFit="1" customWidth="1"/>
    <col min="6336" max="6336" width="20.75" style="769" bestFit="1" customWidth="1"/>
    <col min="6337" max="6338" width="23" style="769" bestFit="1" customWidth="1"/>
    <col min="6339" max="6339" width="25.25" style="769" bestFit="1" customWidth="1"/>
    <col min="6340" max="6340" width="23" style="769" bestFit="1" customWidth="1"/>
    <col min="6341" max="6341" width="18.625" style="769" bestFit="1" customWidth="1"/>
    <col min="6342" max="6344" width="20.75" style="769" bestFit="1" customWidth="1"/>
    <col min="6345" max="6345" width="19.75" style="769" bestFit="1" customWidth="1"/>
    <col min="6346" max="6347" width="22" style="769" bestFit="1" customWidth="1"/>
    <col min="6348" max="6348" width="14.125" style="769" bestFit="1" customWidth="1"/>
    <col min="6349" max="6350" width="20.75" style="769" bestFit="1" customWidth="1"/>
    <col min="6351" max="6352" width="18.625" style="769" bestFit="1" customWidth="1"/>
    <col min="6353" max="6355" width="20.75" style="769" bestFit="1" customWidth="1"/>
    <col min="6356" max="6357" width="23" style="769" bestFit="1" customWidth="1"/>
    <col min="6358" max="6358" width="20.75" style="769" bestFit="1" customWidth="1"/>
    <col min="6359" max="6360" width="23" style="769" bestFit="1" customWidth="1"/>
    <col min="6361" max="6361" width="25.25" style="769" bestFit="1" customWidth="1"/>
    <col min="6362" max="6363" width="23" style="769" bestFit="1" customWidth="1"/>
    <col min="6364" max="6366" width="25.25" style="769" bestFit="1" customWidth="1"/>
    <col min="6367" max="6368" width="27.5" style="769" bestFit="1" customWidth="1"/>
    <col min="6369" max="6369" width="25.25" style="769" bestFit="1" customWidth="1"/>
    <col min="6370" max="6371" width="27.5" style="769" bestFit="1" customWidth="1"/>
    <col min="6372" max="6372" width="29.625" style="769" bestFit="1" customWidth="1"/>
    <col min="6373" max="6373" width="27.5" style="769" bestFit="1" customWidth="1"/>
    <col min="6374" max="6374" width="24.5" style="769" bestFit="1" customWidth="1"/>
    <col min="6375" max="6375" width="29" style="769" bestFit="1" customWidth="1"/>
    <col min="6376" max="6377" width="20.75" style="769" bestFit="1" customWidth="1"/>
    <col min="6378" max="6378" width="27.5" style="769" bestFit="1" customWidth="1"/>
    <col min="6379" max="6380" width="23" style="769" bestFit="1" customWidth="1"/>
    <col min="6381" max="6381" width="29.625" style="769" bestFit="1" customWidth="1"/>
    <col min="6382" max="6382" width="9.125" style="769" bestFit="1" customWidth="1"/>
    <col min="6383" max="6385" width="18.125" style="769" bestFit="1" customWidth="1"/>
    <col min="6386" max="6386" width="20.375" style="769" bestFit="1" customWidth="1"/>
    <col min="6387" max="6387" width="25.25" style="769" bestFit="1" customWidth="1"/>
    <col min="6388" max="6388" width="27.5" style="769" bestFit="1" customWidth="1"/>
    <col min="6389" max="6390" width="9.125" style="769" bestFit="1" customWidth="1"/>
    <col min="6391" max="6391" width="11.25" style="769" bestFit="1" customWidth="1"/>
    <col min="6392" max="6392" width="15" style="769" bestFit="1" customWidth="1"/>
    <col min="6393" max="6393" width="16.375" style="769" bestFit="1" customWidth="1"/>
    <col min="6394" max="6396" width="23.25" style="769" bestFit="1" customWidth="1"/>
    <col min="6397" max="6398" width="20.75" style="769" bestFit="1" customWidth="1"/>
    <col min="6399" max="6399" width="6.625" style="769" bestFit="1" customWidth="1"/>
    <col min="6400" max="6400" width="9" style="769"/>
    <col min="6401" max="6401" width="16.375" style="769" bestFit="1" customWidth="1"/>
    <col min="6402" max="6402" width="14.125" style="769" bestFit="1" customWidth="1"/>
    <col min="6403" max="6405" width="9.75" style="769" bestFit="1" customWidth="1"/>
    <col min="6406" max="6406" width="14.125" style="769" bestFit="1" customWidth="1"/>
    <col min="6407" max="6407" width="15.25" style="769" customWidth="1"/>
    <col min="6408" max="6408" width="14.125" style="769" bestFit="1" customWidth="1"/>
    <col min="6409" max="6409" width="15.25" style="769" bestFit="1" customWidth="1"/>
    <col min="6410" max="6412" width="13.625" style="769" bestFit="1" customWidth="1"/>
    <col min="6413" max="6413" width="12" style="769" bestFit="1" customWidth="1"/>
    <col min="6414" max="6414" width="22.125" style="769" bestFit="1" customWidth="1"/>
    <col min="6415" max="6416" width="30.125" style="769" bestFit="1" customWidth="1"/>
    <col min="6417" max="6418" width="21" style="769" bestFit="1" customWidth="1"/>
    <col min="6419" max="6419" width="18.75" style="769" bestFit="1" customWidth="1"/>
    <col min="6420" max="6420" width="21" style="769" bestFit="1" customWidth="1"/>
    <col min="6421" max="6422" width="9.75" style="769" bestFit="1" customWidth="1"/>
    <col min="6423" max="6423" width="18.875" style="769" bestFit="1" customWidth="1"/>
    <col min="6424" max="6424" width="9.75" style="769" bestFit="1" customWidth="1"/>
    <col min="6425" max="6425" width="18.875" style="769" bestFit="1" customWidth="1"/>
    <col min="6426" max="6427" width="9.75" style="769" bestFit="1" customWidth="1"/>
    <col min="6428" max="6429" width="12.125" style="769" bestFit="1" customWidth="1"/>
    <col min="6430" max="6430" width="7.125" style="769" bestFit="1" customWidth="1"/>
    <col min="6431" max="6431" width="9.75" style="769" bestFit="1" customWidth="1"/>
    <col min="6432" max="6432" width="15.5" style="769" bestFit="1" customWidth="1"/>
    <col min="6433" max="6433" width="19.375" style="769" bestFit="1" customWidth="1"/>
    <col min="6434" max="6434" width="5.75" style="769" bestFit="1" customWidth="1"/>
    <col min="6435" max="6435" width="9.75" style="769" bestFit="1" customWidth="1"/>
    <col min="6436" max="6436" width="11.875" style="769" bestFit="1" customWidth="1"/>
    <col min="6437" max="6437" width="9.125" style="769" bestFit="1" customWidth="1"/>
    <col min="6438" max="6438" width="10.5" style="769" bestFit="1" customWidth="1"/>
    <col min="6439" max="6439" width="16.375" style="769" bestFit="1" customWidth="1"/>
    <col min="6440" max="6440" width="12.125" style="769" bestFit="1" customWidth="1"/>
    <col min="6441" max="6441" width="10.375" style="769" bestFit="1" customWidth="1"/>
    <col min="6442" max="6442" width="11.875" style="769" bestFit="1" customWidth="1"/>
    <col min="6443" max="6451" width="16.375" style="769" bestFit="1" customWidth="1"/>
    <col min="6452" max="6452" width="10.625" style="769" bestFit="1" customWidth="1"/>
    <col min="6453" max="6453" width="11.875" style="769" bestFit="1" customWidth="1"/>
    <col min="6454" max="6454" width="16.375" style="769" bestFit="1" customWidth="1"/>
    <col min="6455" max="6455" width="20.75" style="769" bestFit="1" customWidth="1"/>
    <col min="6456" max="6456" width="16.375" style="769" bestFit="1" customWidth="1"/>
    <col min="6457" max="6457" width="20.75" style="769" bestFit="1" customWidth="1"/>
    <col min="6458" max="6458" width="16.375" style="769" bestFit="1" customWidth="1"/>
    <col min="6459" max="6459" width="20.75" style="769" bestFit="1" customWidth="1"/>
    <col min="6460" max="6460" width="16.375" style="769" bestFit="1" customWidth="1"/>
    <col min="6461" max="6461" width="20.75" style="769" bestFit="1" customWidth="1"/>
    <col min="6462" max="6462" width="16.375" style="769" bestFit="1" customWidth="1"/>
    <col min="6463" max="6463" width="20.75" style="769" bestFit="1" customWidth="1"/>
    <col min="6464" max="6464" width="14.125" style="769" bestFit="1" customWidth="1"/>
    <col min="6465" max="6465" width="18.625" style="769" bestFit="1" customWidth="1"/>
    <col min="6466" max="6466" width="16.375" style="769" bestFit="1" customWidth="1"/>
    <col min="6467" max="6467" width="20.75" style="769" bestFit="1" customWidth="1"/>
    <col min="6468" max="6468" width="16.375" style="769" bestFit="1" customWidth="1"/>
    <col min="6469" max="6469" width="20.75" style="769" bestFit="1" customWidth="1"/>
    <col min="6470" max="6475" width="23" style="769" bestFit="1" customWidth="1"/>
    <col min="6476" max="6477" width="18.625" style="769" bestFit="1" customWidth="1"/>
    <col min="6478" max="6478" width="10.5" style="769" bestFit="1" customWidth="1"/>
    <col min="6479" max="6479" width="11.875" style="769" bestFit="1" customWidth="1"/>
    <col min="6480" max="6480" width="10.5" style="769" bestFit="1" customWidth="1"/>
    <col min="6481" max="6482" width="11.875" style="769" bestFit="1" customWidth="1"/>
    <col min="6483" max="6483" width="16.375" style="769" bestFit="1" customWidth="1"/>
    <col min="6484" max="6484" width="17.875" style="769" bestFit="1" customWidth="1"/>
    <col min="6485" max="6485" width="22.25" style="769" bestFit="1" customWidth="1"/>
    <col min="6486" max="6486" width="7.75" style="769" bestFit="1" customWidth="1"/>
    <col min="6487" max="6489" width="11.875" style="769" bestFit="1" customWidth="1"/>
    <col min="6490" max="6490" width="16.375" style="769" bestFit="1" customWidth="1"/>
    <col min="6491" max="6493" width="11.875" style="769" bestFit="1" customWidth="1"/>
    <col min="6494" max="6494" width="14.125" style="769" bestFit="1" customWidth="1"/>
    <col min="6495" max="6495" width="11.875" style="769" bestFit="1" customWidth="1"/>
    <col min="6496" max="6496" width="16.375" style="769" bestFit="1" customWidth="1"/>
    <col min="6497" max="6497" width="18.625" style="769" bestFit="1" customWidth="1"/>
    <col min="6498" max="6498" width="10.5" style="769" bestFit="1" customWidth="1"/>
    <col min="6499" max="6499" width="14.25" style="769" bestFit="1" customWidth="1"/>
    <col min="6500" max="6501" width="13.375" style="769" bestFit="1" customWidth="1"/>
    <col min="6502" max="6502" width="16.375" style="769" bestFit="1" customWidth="1"/>
    <col min="6503" max="6503" width="16.5" style="769" bestFit="1" customWidth="1"/>
    <col min="6504" max="6505" width="20.125" style="769" bestFit="1" customWidth="1"/>
    <col min="6506" max="6507" width="23" style="769" bestFit="1" customWidth="1"/>
    <col min="6508" max="6508" width="18.625" style="769" bestFit="1" customWidth="1"/>
    <col min="6509" max="6509" width="9.25" style="769" bestFit="1" customWidth="1"/>
    <col min="6510" max="6510" width="7.25" style="769" bestFit="1" customWidth="1"/>
    <col min="6511" max="6511" width="10.375" style="769" bestFit="1" customWidth="1"/>
    <col min="6512" max="6513" width="11.875" style="769" bestFit="1" customWidth="1"/>
    <col min="6514" max="6514" width="14.375" style="769" bestFit="1" customWidth="1"/>
    <col min="6515" max="6515" width="11.875" style="769" bestFit="1" customWidth="1"/>
    <col min="6516" max="6517" width="16.375" style="769" bestFit="1" customWidth="1"/>
    <col min="6518" max="6518" width="11.875" style="769" bestFit="1" customWidth="1"/>
    <col min="6519" max="6520" width="16.375" style="769" bestFit="1" customWidth="1"/>
    <col min="6521" max="6521" width="17.875" style="769" bestFit="1" customWidth="1"/>
    <col min="6522" max="6522" width="16.375" style="769" bestFit="1" customWidth="1"/>
    <col min="6523" max="6523" width="17.875" style="769" bestFit="1" customWidth="1"/>
    <col min="6524" max="6524" width="5.75" style="769" bestFit="1" customWidth="1"/>
    <col min="6525" max="6526" width="9.75" style="769" bestFit="1" customWidth="1"/>
    <col min="6527" max="6527" width="7.75" style="769" bestFit="1" customWidth="1"/>
    <col min="6528" max="6528" width="9.75" style="769" bestFit="1" customWidth="1"/>
    <col min="6529" max="6529" width="59.375" style="769" bestFit="1" customWidth="1"/>
    <col min="6530" max="6530" width="45.5" style="769" bestFit="1" customWidth="1"/>
    <col min="6531" max="6531" width="27.625" style="769" bestFit="1" customWidth="1"/>
    <col min="6532" max="6532" width="11.875" style="769" bestFit="1" customWidth="1"/>
    <col min="6533" max="6536" width="14.125" style="769" bestFit="1" customWidth="1"/>
    <col min="6537" max="6537" width="15.625" style="769" bestFit="1" customWidth="1"/>
    <col min="6538" max="6538" width="14.125" style="769" bestFit="1" customWidth="1"/>
    <col min="6539" max="6540" width="19.625" style="769" bestFit="1" customWidth="1"/>
    <col min="6541" max="6541" width="21.875" style="769" bestFit="1" customWidth="1"/>
    <col min="6542" max="6542" width="19.375" style="769" bestFit="1" customWidth="1"/>
    <col min="6543" max="6543" width="16.375" style="769" bestFit="1" customWidth="1"/>
    <col min="6544" max="6544" width="23" style="769" bestFit="1" customWidth="1"/>
    <col min="6545" max="6546" width="14.125" style="769" bestFit="1" customWidth="1"/>
    <col min="6547" max="6547" width="23.25" style="769" bestFit="1" customWidth="1"/>
    <col min="6548" max="6549" width="14.375" style="769" bestFit="1" customWidth="1"/>
    <col min="6550" max="6550" width="23.125" style="769" bestFit="1" customWidth="1"/>
    <col min="6551" max="6551" width="18.875" style="769" bestFit="1" customWidth="1"/>
    <col min="6552" max="6552" width="14.375" style="769" bestFit="1" customWidth="1"/>
    <col min="6553" max="6553" width="16.5" style="769" bestFit="1" customWidth="1"/>
    <col min="6554" max="6554" width="25.25" style="769" bestFit="1" customWidth="1"/>
    <col min="6555" max="6556" width="18.625" style="769" bestFit="1" customWidth="1"/>
    <col min="6557" max="6557" width="23" style="769" bestFit="1" customWidth="1"/>
    <col min="6558" max="6559" width="26.75" style="769" bestFit="1" customWidth="1"/>
    <col min="6560" max="6560" width="25.25" style="769" bestFit="1" customWidth="1"/>
    <col min="6561" max="6561" width="29.625" style="769" bestFit="1" customWidth="1"/>
    <col min="6562" max="6562" width="25.25" style="769" bestFit="1" customWidth="1"/>
    <col min="6563" max="6563" width="29.625" style="769" bestFit="1" customWidth="1"/>
    <col min="6564" max="6567" width="20.875" style="769" bestFit="1" customWidth="1"/>
    <col min="6568" max="6568" width="13.875" style="769" bestFit="1" customWidth="1"/>
    <col min="6569" max="6569" width="16.5" style="769" bestFit="1" customWidth="1"/>
    <col min="6570" max="6570" width="7.75" style="769" bestFit="1" customWidth="1"/>
    <col min="6571" max="6571" width="20.75" style="769" bestFit="1" customWidth="1"/>
    <col min="6572" max="6574" width="16.375" style="769" bestFit="1" customWidth="1"/>
    <col min="6575" max="6578" width="31" style="769" bestFit="1" customWidth="1"/>
    <col min="6579" max="6580" width="18.625" style="769" bestFit="1" customWidth="1"/>
    <col min="6581" max="6581" width="16.375" style="769" bestFit="1" customWidth="1"/>
    <col min="6582" max="6583" width="18.625" style="769" bestFit="1" customWidth="1"/>
    <col min="6584" max="6584" width="16.375" style="769" bestFit="1" customWidth="1"/>
    <col min="6585" max="6586" width="18.625" style="769" bestFit="1" customWidth="1"/>
    <col min="6587" max="6587" width="20.75" style="769" bestFit="1" customWidth="1"/>
    <col min="6588" max="6589" width="23" style="769" bestFit="1" customWidth="1"/>
    <col min="6590" max="6590" width="25.25" style="769" bestFit="1" customWidth="1"/>
    <col min="6591" max="6591" width="23" style="769" bestFit="1" customWidth="1"/>
    <col min="6592" max="6592" width="20.75" style="769" bestFit="1" customWidth="1"/>
    <col min="6593" max="6594" width="23" style="769" bestFit="1" customWidth="1"/>
    <col min="6595" max="6595" width="25.25" style="769" bestFit="1" customWidth="1"/>
    <col min="6596" max="6596" width="23" style="769" bestFit="1" customWidth="1"/>
    <col min="6597" max="6597" width="18.625" style="769" bestFit="1" customWidth="1"/>
    <col min="6598" max="6600" width="20.75" style="769" bestFit="1" customWidth="1"/>
    <col min="6601" max="6601" width="19.75" style="769" bestFit="1" customWidth="1"/>
    <col min="6602" max="6603" width="22" style="769" bestFit="1" customWidth="1"/>
    <col min="6604" max="6604" width="14.125" style="769" bestFit="1" customWidth="1"/>
    <col min="6605" max="6606" width="20.75" style="769" bestFit="1" customWidth="1"/>
    <col min="6607" max="6608" width="18.625" style="769" bestFit="1" customWidth="1"/>
    <col min="6609" max="6611" width="20.75" style="769" bestFit="1" customWidth="1"/>
    <col min="6612" max="6613" width="23" style="769" bestFit="1" customWidth="1"/>
    <col min="6614" max="6614" width="20.75" style="769" bestFit="1" customWidth="1"/>
    <col min="6615" max="6616" width="23" style="769" bestFit="1" customWidth="1"/>
    <col min="6617" max="6617" width="25.25" style="769" bestFit="1" customWidth="1"/>
    <col min="6618" max="6619" width="23" style="769" bestFit="1" customWidth="1"/>
    <col min="6620" max="6622" width="25.25" style="769" bestFit="1" customWidth="1"/>
    <col min="6623" max="6624" width="27.5" style="769" bestFit="1" customWidth="1"/>
    <col min="6625" max="6625" width="25.25" style="769" bestFit="1" customWidth="1"/>
    <col min="6626" max="6627" width="27.5" style="769" bestFit="1" customWidth="1"/>
    <col min="6628" max="6628" width="29.625" style="769" bestFit="1" customWidth="1"/>
    <col min="6629" max="6629" width="27.5" style="769" bestFit="1" customWidth="1"/>
    <col min="6630" max="6630" width="24.5" style="769" bestFit="1" customWidth="1"/>
    <col min="6631" max="6631" width="29" style="769" bestFit="1" customWidth="1"/>
    <col min="6632" max="6633" width="20.75" style="769" bestFit="1" customWidth="1"/>
    <col min="6634" max="6634" width="27.5" style="769" bestFit="1" customWidth="1"/>
    <col min="6635" max="6636" width="23" style="769" bestFit="1" customWidth="1"/>
    <col min="6637" max="6637" width="29.625" style="769" bestFit="1" customWidth="1"/>
    <col min="6638" max="6638" width="9.125" style="769" bestFit="1" customWidth="1"/>
    <col min="6639" max="6641" width="18.125" style="769" bestFit="1" customWidth="1"/>
    <col min="6642" max="6642" width="20.375" style="769" bestFit="1" customWidth="1"/>
    <col min="6643" max="6643" width="25.25" style="769" bestFit="1" customWidth="1"/>
    <col min="6644" max="6644" width="27.5" style="769" bestFit="1" customWidth="1"/>
    <col min="6645" max="6646" width="9.125" style="769" bestFit="1" customWidth="1"/>
    <col min="6647" max="6647" width="11.25" style="769" bestFit="1" customWidth="1"/>
    <col min="6648" max="6648" width="15" style="769" bestFit="1" customWidth="1"/>
    <col min="6649" max="6649" width="16.375" style="769" bestFit="1" customWidth="1"/>
    <col min="6650" max="6652" width="23.25" style="769" bestFit="1" customWidth="1"/>
    <col min="6653" max="6654" width="20.75" style="769" bestFit="1" customWidth="1"/>
    <col min="6655" max="6655" width="6.625" style="769" bestFit="1" customWidth="1"/>
    <col min="6656" max="6656" width="9" style="769"/>
    <col min="6657" max="6657" width="16.375" style="769" bestFit="1" customWidth="1"/>
    <col min="6658" max="6658" width="14.125" style="769" bestFit="1" customWidth="1"/>
    <col min="6659" max="6661" width="9.75" style="769" bestFit="1" customWidth="1"/>
    <col min="6662" max="6662" width="14.125" style="769" bestFit="1" customWidth="1"/>
    <col min="6663" max="6663" width="15.25" style="769" customWidth="1"/>
    <col min="6664" max="6664" width="14.125" style="769" bestFit="1" customWidth="1"/>
    <col min="6665" max="6665" width="15.25" style="769" bestFit="1" customWidth="1"/>
    <col min="6666" max="6668" width="13.625" style="769" bestFit="1" customWidth="1"/>
    <col min="6669" max="6669" width="12" style="769" bestFit="1" customWidth="1"/>
    <col min="6670" max="6670" width="22.125" style="769" bestFit="1" customWidth="1"/>
    <col min="6671" max="6672" width="30.125" style="769" bestFit="1" customWidth="1"/>
    <col min="6673" max="6674" width="21" style="769" bestFit="1" customWidth="1"/>
    <col min="6675" max="6675" width="18.75" style="769" bestFit="1" customWidth="1"/>
    <col min="6676" max="6676" width="21" style="769" bestFit="1" customWidth="1"/>
    <col min="6677" max="6678" width="9.75" style="769" bestFit="1" customWidth="1"/>
    <col min="6679" max="6679" width="18.875" style="769" bestFit="1" customWidth="1"/>
    <col min="6680" max="6680" width="9.75" style="769" bestFit="1" customWidth="1"/>
    <col min="6681" max="6681" width="18.875" style="769" bestFit="1" customWidth="1"/>
    <col min="6682" max="6683" width="9.75" style="769" bestFit="1" customWidth="1"/>
    <col min="6684" max="6685" width="12.125" style="769" bestFit="1" customWidth="1"/>
    <col min="6686" max="6686" width="7.125" style="769" bestFit="1" customWidth="1"/>
    <col min="6687" max="6687" width="9.75" style="769" bestFit="1" customWidth="1"/>
    <col min="6688" max="6688" width="15.5" style="769" bestFit="1" customWidth="1"/>
    <col min="6689" max="6689" width="19.375" style="769" bestFit="1" customWidth="1"/>
    <col min="6690" max="6690" width="5.75" style="769" bestFit="1" customWidth="1"/>
    <col min="6691" max="6691" width="9.75" style="769" bestFit="1" customWidth="1"/>
    <col min="6692" max="6692" width="11.875" style="769" bestFit="1" customWidth="1"/>
    <col min="6693" max="6693" width="9.125" style="769" bestFit="1" customWidth="1"/>
    <col min="6694" max="6694" width="10.5" style="769" bestFit="1" customWidth="1"/>
    <col min="6695" max="6695" width="16.375" style="769" bestFit="1" customWidth="1"/>
    <col min="6696" max="6696" width="12.125" style="769" bestFit="1" customWidth="1"/>
    <col min="6697" max="6697" width="10.375" style="769" bestFit="1" customWidth="1"/>
    <col min="6698" max="6698" width="11.875" style="769" bestFit="1" customWidth="1"/>
    <col min="6699" max="6707" width="16.375" style="769" bestFit="1" customWidth="1"/>
    <col min="6708" max="6708" width="10.625" style="769" bestFit="1" customWidth="1"/>
    <col min="6709" max="6709" width="11.875" style="769" bestFit="1" customWidth="1"/>
    <col min="6710" max="6710" width="16.375" style="769" bestFit="1" customWidth="1"/>
    <col min="6711" max="6711" width="20.75" style="769" bestFit="1" customWidth="1"/>
    <col min="6712" max="6712" width="16.375" style="769" bestFit="1" customWidth="1"/>
    <col min="6713" max="6713" width="20.75" style="769" bestFit="1" customWidth="1"/>
    <col min="6714" max="6714" width="16.375" style="769" bestFit="1" customWidth="1"/>
    <col min="6715" max="6715" width="20.75" style="769" bestFit="1" customWidth="1"/>
    <col min="6716" max="6716" width="16.375" style="769" bestFit="1" customWidth="1"/>
    <col min="6717" max="6717" width="20.75" style="769" bestFit="1" customWidth="1"/>
    <col min="6718" max="6718" width="16.375" style="769" bestFit="1" customWidth="1"/>
    <col min="6719" max="6719" width="20.75" style="769" bestFit="1" customWidth="1"/>
    <col min="6720" max="6720" width="14.125" style="769" bestFit="1" customWidth="1"/>
    <col min="6721" max="6721" width="18.625" style="769" bestFit="1" customWidth="1"/>
    <col min="6722" max="6722" width="16.375" style="769" bestFit="1" customWidth="1"/>
    <col min="6723" max="6723" width="20.75" style="769" bestFit="1" customWidth="1"/>
    <col min="6724" max="6724" width="16.375" style="769" bestFit="1" customWidth="1"/>
    <col min="6725" max="6725" width="20.75" style="769" bestFit="1" customWidth="1"/>
    <col min="6726" max="6731" width="23" style="769" bestFit="1" customWidth="1"/>
    <col min="6732" max="6733" width="18.625" style="769" bestFit="1" customWidth="1"/>
    <col min="6734" max="6734" width="10.5" style="769" bestFit="1" customWidth="1"/>
    <col min="6735" max="6735" width="11.875" style="769" bestFit="1" customWidth="1"/>
    <col min="6736" max="6736" width="10.5" style="769" bestFit="1" customWidth="1"/>
    <col min="6737" max="6738" width="11.875" style="769" bestFit="1" customWidth="1"/>
    <col min="6739" max="6739" width="16.375" style="769" bestFit="1" customWidth="1"/>
    <col min="6740" max="6740" width="17.875" style="769" bestFit="1" customWidth="1"/>
    <col min="6741" max="6741" width="22.25" style="769" bestFit="1" customWidth="1"/>
    <col min="6742" max="6742" width="7.75" style="769" bestFit="1" customWidth="1"/>
    <col min="6743" max="6745" width="11.875" style="769" bestFit="1" customWidth="1"/>
    <col min="6746" max="6746" width="16.375" style="769" bestFit="1" customWidth="1"/>
    <col min="6747" max="6749" width="11.875" style="769" bestFit="1" customWidth="1"/>
    <col min="6750" max="6750" width="14.125" style="769" bestFit="1" customWidth="1"/>
    <col min="6751" max="6751" width="11.875" style="769" bestFit="1" customWidth="1"/>
    <col min="6752" max="6752" width="16.375" style="769" bestFit="1" customWidth="1"/>
    <col min="6753" max="6753" width="18.625" style="769" bestFit="1" customWidth="1"/>
    <col min="6754" max="6754" width="10.5" style="769" bestFit="1" customWidth="1"/>
    <col min="6755" max="6755" width="14.25" style="769" bestFit="1" customWidth="1"/>
    <col min="6756" max="6757" width="13.375" style="769" bestFit="1" customWidth="1"/>
    <col min="6758" max="6758" width="16.375" style="769" bestFit="1" customWidth="1"/>
    <col min="6759" max="6759" width="16.5" style="769" bestFit="1" customWidth="1"/>
    <col min="6760" max="6761" width="20.125" style="769" bestFit="1" customWidth="1"/>
    <col min="6762" max="6763" width="23" style="769" bestFit="1" customWidth="1"/>
    <col min="6764" max="6764" width="18.625" style="769" bestFit="1" customWidth="1"/>
    <col min="6765" max="6765" width="9.25" style="769" bestFit="1" customWidth="1"/>
    <col min="6766" max="6766" width="7.25" style="769" bestFit="1" customWidth="1"/>
    <col min="6767" max="6767" width="10.375" style="769" bestFit="1" customWidth="1"/>
    <col min="6768" max="6769" width="11.875" style="769" bestFit="1" customWidth="1"/>
    <col min="6770" max="6770" width="14.375" style="769" bestFit="1" customWidth="1"/>
    <col min="6771" max="6771" width="11.875" style="769" bestFit="1" customWidth="1"/>
    <col min="6772" max="6773" width="16.375" style="769" bestFit="1" customWidth="1"/>
    <col min="6774" max="6774" width="11.875" style="769" bestFit="1" customWidth="1"/>
    <col min="6775" max="6776" width="16.375" style="769" bestFit="1" customWidth="1"/>
    <col min="6777" max="6777" width="17.875" style="769" bestFit="1" customWidth="1"/>
    <col min="6778" max="6778" width="16.375" style="769" bestFit="1" customWidth="1"/>
    <col min="6779" max="6779" width="17.875" style="769" bestFit="1" customWidth="1"/>
    <col min="6780" max="6780" width="5.75" style="769" bestFit="1" customWidth="1"/>
    <col min="6781" max="6782" width="9.75" style="769" bestFit="1" customWidth="1"/>
    <col min="6783" max="6783" width="7.75" style="769" bestFit="1" customWidth="1"/>
    <col min="6784" max="6784" width="9.75" style="769" bestFit="1" customWidth="1"/>
    <col min="6785" max="6785" width="59.375" style="769" bestFit="1" customWidth="1"/>
    <col min="6786" max="6786" width="45.5" style="769" bestFit="1" customWidth="1"/>
    <col min="6787" max="6787" width="27.625" style="769" bestFit="1" customWidth="1"/>
    <col min="6788" max="6788" width="11.875" style="769" bestFit="1" customWidth="1"/>
    <col min="6789" max="6792" width="14.125" style="769" bestFit="1" customWidth="1"/>
    <col min="6793" max="6793" width="15.625" style="769" bestFit="1" customWidth="1"/>
    <col min="6794" max="6794" width="14.125" style="769" bestFit="1" customWidth="1"/>
    <col min="6795" max="6796" width="19.625" style="769" bestFit="1" customWidth="1"/>
    <col min="6797" max="6797" width="21.875" style="769" bestFit="1" customWidth="1"/>
    <col min="6798" max="6798" width="19.375" style="769" bestFit="1" customWidth="1"/>
    <col min="6799" max="6799" width="16.375" style="769" bestFit="1" customWidth="1"/>
    <col min="6800" max="6800" width="23" style="769" bestFit="1" customWidth="1"/>
    <col min="6801" max="6802" width="14.125" style="769" bestFit="1" customWidth="1"/>
    <col min="6803" max="6803" width="23.25" style="769" bestFit="1" customWidth="1"/>
    <col min="6804" max="6805" width="14.375" style="769" bestFit="1" customWidth="1"/>
    <col min="6806" max="6806" width="23.125" style="769" bestFit="1" customWidth="1"/>
    <col min="6807" max="6807" width="18.875" style="769" bestFit="1" customWidth="1"/>
    <col min="6808" max="6808" width="14.375" style="769" bestFit="1" customWidth="1"/>
    <col min="6809" max="6809" width="16.5" style="769" bestFit="1" customWidth="1"/>
    <col min="6810" max="6810" width="25.25" style="769" bestFit="1" customWidth="1"/>
    <col min="6811" max="6812" width="18.625" style="769" bestFit="1" customWidth="1"/>
    <col min="6813" max="6813" width="23" style="769" bestFit="1" customWidth="1"/>
    <col min="6814" max="6815" width="26.75" style="769" bestFit="1" customWidth="1"/>
    <col min="6816" max="6816" width="25.25" style="769" bestFit="1" customWidth="1"/>
    <col min="6817" max="6817" width="29.625" style="769" bestFit="1" customWidth="1"/>
    <col min="6818" max="6818" width="25.25" style="769" bestFit="1" customWidth="1"/>
    <col min="6819" max="6819" width="29.625" style="769" bestFit="1" customWidth="1"/>
    <col min="6820" max="6823" width="20.875" style="769" bestFit="1" customWidth="1"/>
    <col min="6824" max="6824" width="13.875" style="769" bestFit="1" customWidth="1"/>
    <col min="6825" max="6825" width="16.5" style="769" bestFit="1" customWidth="1"/>
    <col min="6826" max="6826" width="7.75" style="769" bestFit="1" customWidth="1"/>
    <col min="6827" max="6827" width="20.75" style="769" bestFit="1" customWidth="1"/>
    <col min="6828" max="6830" width="16.375" style="769" bestFit="1" customWidth="1"/>
    <col min="6831" max="6834" width="31" style="769" bestFit="1" customWidth="1"/>
    <col min="6835" max="6836" width="18.625" style="769" bestFit="1" customWidth="1"/>
    <col min="6837" max="6837" width="16.375" style="769" bestFit="1" customWidth="1"/>
    <col min="6838" max="6839" width="18.625" style="769" bestFit="1" customWidth="1"/>
    <col min="6840" max="6840" width="16.375" style="769" bestFit="1" customWidth="1"/>
    <col min="6841" max="6842" width="18.625" style="769" bestFit="1" customWidth="1"/>
    <col min="6843" max="6843" width="20.75" style="769" bestFit="1" customWidth="1"/>
    <col min="6844" max="6845" width="23" style="769" bestFit="1" customWidth="1"/>
    <col min="6846" max="6846" width="25.25" style="769" bestFit="1" customWidth="1"/>
    <col min="6847" max="6847" width="23" style="769" bestFit="1" customWidth="1"/>
    <col min="6848" max="6848" width="20.75" style="769" bestFit="1" customWidth="1"/>
    <col min="6849" max="6850" width="23" style="769" bestFit="1" customWidth="1"/>
    <col min="6851" max="6851" width="25.25" style="769" bestFit="1" customWidth="1"/>
    <col min="6852" max="6852" width="23" style="769" bestFit="1" customWidth="1"/>
    <col min="6853" max="6853" width="18.625" style="769" bestFit="1" customWidth="1"/>
    <col min="6854" max="6856" width="20.75" style="769" bestFit="1" customWidth="1"/>
    <col min="6857" max="6857" width="19.75" style="769" bestFit="1" customWidth="1"/>
    <col min="6858" max="6859" width="22" style="769" bestFit="1" customWidth="1"/>
    <col min="6860" max="6860" width="14.125" style="769" bestFit="1" customWidth="1"/>
    <col min="6861" max="6862" width="20.75" style="769" bestFit="1" customWidth="1"/>
    <col min="6863" max="6864" width="18.625" style="769" bestFit="1" customWidth="1"/>
    <col min="6865" max="6867" width="20.75" style="769" bestFit="1" customWidth="1"/>
    <col min="6868" max="6869" width="23" style="769" bestFit="1" customWidth="1"/>
    <col min="6870" max="6870" width="20.75" style="769" bestFit="1" customWidth="1"/>
    <col min="6871" max="6872" width="23" style="769" bestFit="1" customWidth="1"/>
    <col min="6873" max="6873" width="25.25" style="769" bestFit="1" customWidth="1"/>
    <col min="6874" max="6875" width="23" style="769" bestFit="1" customWidth="1"/>
    <col min="6876" max="6878" width="25.25" style="769" bestFit="1" customWidth="1"/>
    <col min="6879" max="6880" width="27.5" style="769" bestFit="1" customWidth="1"/>
    <col min="6881" max="6881" width="25.25" style="769" bestFit="1" customWidth="1"/>
    <col min="6882" max="6883" width="27.5" style="769" bestFit="1" customWidth="1"/>
    <col min="6884" max="6884" width="29.625" style="769" bestFit="1" customWidth="1"/>
    <col min="6885" max="6885" width="27.5" style="769" bestFit="1" customWidth="1"/>
    <col min="6886" max="6886" width="24.5" style="769" bestFit="1" customWidth="1"/>
    <col min="6887" max="6887" width="29" style="769" bestFit="1" customWidth="1"/>
    <col min="6888" max="6889" width="20.75" style="769" bestFit="1" customWidth="1"/>
    <col min="6890" max="6890" width="27.5" style="769" bestFit="1" customWidth="1"/>
    <col min="6891" max="6892" width="23" style="769" bestFit="1" customWidth="1"/>
    <col min="6893" max="6893" width="29.625" style="769" bestFit="1" customWidth="1"/>
    <col min="6894" max="6894" width="9.125" style="769" bestFit="1" customWidth="1"/>
    <col min="6895" max="6897" width="18.125" style="769" bestFit="1" customWidth="1"/>
    <col min="6898" max="6898" width="20.375" style="769" bestFit="1" customWidth="1"/>
    <col min="6899" max="6899" width="25.25" style="769" bestFit="1" customWidth="1"/>
    <col min="6900" max="6900" width="27.5" style="769" bestFit="1" customWidth="1"/>
    <col min="6901" max="6902" width="9.125" style="769" bestFit="1" customWidth="1"/>
    <col min="6903" max="6903" width="11.25" style="769" bestFit="1" customWidth="1"/>
    <col min="6904" max="6904" width="15" style="769" bestFit="1" customWidth="1"/>
    <col min="6905" max="6905" width="16.375" style="769" bestFit="1" customWidth="1"/>
    <col min="6906" max="6908" width="23.25" style="769" bestFit="1" customWidth="1"/>
    <col min="6909" max="6910" width="20.75" style="769" bestFit="1" customWidth="1"/>
    <col min="6911" max="6911" width="6.625" style="769" bestFit="1" customWidth="1"/>
    <col min="6912" max="6912" width="9" style="769"/>
    <col min="6913" max="6913" width="16.375" style="769" bestFit="1" customWidth="1"/>
    <col min="6914" max="6914" width="14.125" style="769" bestFit="1" customWidth="1"/>
    <col min="6915" max="6917" width="9.75" style="769" bestFit="1" customWidth="1"/>
    <col min="6918" max="6918" width="14.125" style="769" bestFit="1" customWidth="1"/>
    <col min="6919" max="6919" width="15.25" style="769" customWidth="1"/>
    <col min="6920" max="6920" width="14.125" style="769" bestFit="1" customWidth="1"/>
    <col min="6921" max="6921" width="15.25" style="769" bestFit="1" customWidth="1"/>
    <col min="6922" max="6924" width="13.625" style="769" bestFit="1" customWidth="1"/>
    <col min="6925" max="6925" width="12" style="769" bestFit="1" customWidth="1"/>
    <col min="6926" max="6926" width="22.125" style="769" bestFit="1" customWidth="1"/>
    <col min="6927" max="6928" width="30.125" style="769" bestFit="1" customWidth="1"/>
    <col min="6929" max="6930" width="21" style="769" bestFit="1" customWidth="1"/>
    <col min="6931" max="6931" width="18.75" style="769" bestFit="1" customWidth="1"/>
    <col min="6932" max="6932" width="21" style="769" bestFit="1" customWidth="1"/>
    <col min="6933" max="6934" width="9.75" style="769" bestFit="1" customWidth="1"/>
    <col min="6935" max="6935" width="18.875" style="769" bestFit="1" customWidth="1"/>
    <col min="6936" max="6936" width="9.75" style="769" bestFit="1" customWidth="1"/>
    <col min="6937" max="6937" width="18.875" style="769" bestFit="1" customWidth="1"/>
    <col min="6938" max="6939" width="9.75" style="769" bestFit="1" customWidth="1"/>
    <col min="6940" max="6941" width="12.125" style="769" bestFit="1" customWidth="1"/>
    <col min="6942" max="6942" width="7.125" style="769" bestFit="1" customWidth="1"/>
    <col min="6943" max="6943" width="9.75" style="769" bestFit="1" customWidth="1"/>
    <col min="6944" max="6944" width="15.5" style="769" bestFit="1" customWidth="1"/>
    <col min="6945" max="6945" width="19.375" style="769" bestFit="1" customWidth="1"/>
    <col min="6946" max="6946" width="5.75" style="769" bestFit="1" customWidth="1"/>
    <col min="6947" max="6947" width="9.75" style="769" bestFit="1" customWidth="1"/>
    <col min="6948" max="6948" width="11.875" style="769" bestFit="1" customWidth="1"/>
    <col min="6949" max="6949" width="9.125" style="769" bestFit="1" customWidth="1"/>
    <col min="6950" max="6950" width="10.5" style="769" bestFit="1" customWidth="1"/>
    <col min="6951" max="6951" width="16.375" style="769" bestFit="1" customWidth="1"/>
    <col min="6952" max="6952" width="12.125" style="769" bestFit="1" customWidth="1"/>
    <col min="6953" max="6953" width="10.375" style="769" bestFit="1" customWidth="1"/>
    <col min="6954" max="6954" width="11.875" style="769" bestFit="1" customWidth="1"/>
    <col min="6955" max="6963" width="16.375" style="769" bestFit="1" customWidth="1"/>
    <col min="6964" max="6964" width="10.625" style="769" bestFit="1" customWidth="1"/>
    <col min="6965" max="6965" width="11.875" style="769" bestFit="1" customWidth="1"/>
    <col min="6966" max="6966" width="16.375" style="769" bestFit="1" customWidth="1"/>
    <col min="6967" max="6967" width="20.75" style="769" bestFit="1" customWidth="1"/>
    <col min="6968" max="6968" width="16.375" style="769" bestFit="1" customWidth="1"/>
    <col min="6969" max="6969" width="20.75" style="769" bestFit="1" customWidth="1"/>
    <col min="6970" max="6970" width="16.375" style="769" bestFit="1" customWidth="1"/>
    <col min="6971" max="6971" width="20.75" style="769" bestFit="1" customWidth="1"/>
    <col min="6972" max="6972" width="16.375" style="769" bestFit="1" customWidth="1"/>
    <col min="6973" max="6973" width="20.75" style="769" bestFit="1" customWidth="1"/>
    <col min="6974" max="6974" width="16.375" style="769" bestFit="1" customWidth="1"/>
    <col min="6975" max="6975" width="20.75" style="769" bestFit="1" customWidth="1"/>
    <col min="6976" max="6976" width="14.125" style="769" bestFit="1" customWidth="1"/>
    <col min="6977" max="6977" width="18.625" style="769" bestFit="1" customWidth="1"/>
    <col min="6978" max="6978" width="16.375" style="769" bestFit="1" customWidth="1"/>
    <col min="6979" max="6979" width="20.75" style="769" bestFit="1" customWidth="1"/>
    <col min="6980" max="6980" width="16.375" style="769" bestFit="1" customWidth="1"/>
    <col min="6981" max="6981" width="20.75" style="769" bestFit="1" customWidth="1"/>
    <col min="6982" max="6987" width="23" style="769" bestFit="1" customWidth="1"/>
    <col min="6988" max="6989" width="18.625" style="769" bestFit="1" customWidth="1"/>
    <col min="6990" max="6990" width="10.5" style="769" bestFit="1" customWidth="1"/>
    <col min="6991" max="6991" width="11.875" style="769" bestFit="1" customWidth="1"/>
    <col min="6992" max="6992" width="10.5" style="769" bestFit="1" customWidth="1"/>
    <col min="6993" max="6994" width="11.875" style="769" bestFit="1" customWidth="1"/>
    <col min="6995" max="6995" width="16.375" style="769" bestFit="1" customWidth="1"/>
    <col min="6996" max="6996" width="17.875" style="769" bestFit="1" customWidth="1"/>
    <col min="6997" max="6997" width="22.25" style="769" bestFit="1" customWidth="1"/>
    <col min="6998" max="6998" width="7.75" style="769" bestFit="1" customWidth="1"/>
    <col min="6999" max="7001" width="11.875" style="769" bestFit="1" customWidth="1"/>
    <col min="7002" max="7002" width="16.375" style="769" bestFit="1" customWidth="1"/>
    <col min="7003" max="7005" width="11.875" style="769" bestFit="1" customWidth="1"/>
    <col min="7006" max="7006" width="14.125" style="769" bestFit="1" customWidth="1"/>
    <col min="7007" max="7007" width="11.875" style="769" bestFit="1" customWidth="1"/>
    <col min="7008" max="7008" width="16.375" style="769" bestFit="1" customWidth="1"/>
    <col min="7009" max="7009" width="18.625" style="769" bestFit="1" customWidth="1"/>
    <col min="7010" max="7010" width="10.5" style="769" bestFit="1" customWidth="1"/>
    <col min="7011" max="7011" width="14.25" style="769" bestFit="1" customWidth="1"/>
    <col min="7012" max="7013" width="13.375" style="769" bestFit="1" customWidth="1"/>
    <col min="7014" max="7014" width="16.375" style="769" bestFit="1" customWidth="1"/>
    <col min="7015" max="7015" width="16.5" style="769" bestFit="1" customWidth="1"/>
    <col min="7016" max="7017" width="20.125" style="769" bestFit="1" customWidth="1"/>
    <col min="7018" max="7019" width="23" style="769" bestFit="1" customWidth="1"/>
    <col min="7020" max="7020" width="18.625" style="769" bestFit="1" customWidth="1"/>
    <col min="7021" max="7021" width="9.25" style="769" bestFit="1" customWidth="1"/>
    <col min="7022" max="7022" width="7.25" style="769" bestFit="1" customWidth="1"/>
    <col min="7023" max="7023" width="10.375" style="769" bestFit="1" customWidth="1"/>
    <col min="7024" max="7025" width="11.875" style="769" bestFit="1" customWidth="1"/>
    <col min="7026" max="7026" width="14.375" style="769" bestFit="1" customWidth="1"/>
    <col min="7027" max="7027" width="11.875" style="769" bestFit="1" customWidth="1"/>
    <col min="7028" max="7029" width="16.375" style="769" bestFit="1" customWidth="1"/>
    <col min="7030" max="7030" width="11.875" style="769" bestFit="1" customWidth="1"/>
    <col min="7031" max="7032" width="16.375" style="769" bestFit="1" customWidth="1"/>
    <col min="7033" max="7033" width="17.875" style="769" bestFit="1" customWidth="1"/>
    <col min="7034" max="7034" width="16.375" style="769" bestFit="1" customWidth="1"/>
    <col min="7035" max="7035" width="17.875" style="769" bestFit="1" customWidth="1"/>
    <col min="7036" max="7036" width="5.75" style="769" bestFit="1" customWidth="1"/>
    <col min="7037" max="7038" width="9.75" style="769" bestFit="1" customWidth="1"/>
    <col min="7039" max="7039" width="7.75" style="769" bestFit="1" customWidth="1"/>
    <col min="7040" max="7040" width="9.75" style="769" bestFit="1" customWidth="1"/>
    <col min="7041" max="7041" width="59.375" style="769" bestFit="1" customWidth="1"/>
    <col min="7042" max="7042" width="45.5" style="769" bestFit="1" customWidth="1"/>
    <col min="7043" max="7043" width="27.625" style="769" bestFit="1" customWidth="1"/>
    <col min="7044" max="7044" width="11.875" style="769" bestFit="1" customWidth="1"/>
    <col min="7045" max="7048" width="14.125" style="769" bestFit="1" customWidth="1"/>
    <col min="7049" max="7049" width="15.625" style="769" bestFit="1" customWidth="1"/>
    <col min="7050" max="7050" width="14.125" style="769" bestFit="1" customWidth="1"/>
    <col min="7051" max="7052" width="19.625" style="769" bestFit="1" customWidth="1"/>
    <col min="7053" max="7053" width="21.875" style="769" bestFit="1" customWidth="1"/>
    <col min="7054" max="7054" width="19.375" style="769" bestFit="1" customWidth="1"/>
    <col min="7055" max="7055" width="16.375" style="769" bestFit="1" customWidth="1"/>
    <col min="7056" max="7056" width="23" style="769" bestFit="1" customWidth="1"/>
    <col min="7057" max="7058" width="14.125" style="769" bestFit="1" customWidth="1"/>
    <col min="7059" max="7059" width="23.25" style="769" bestFit="1" customWidth="1"/>
    <col min="7060" max="7061" width="14.375" style="769" bestFit="1" customWidth="1"/>
    <col min="7062" max="7062" width="23.125" style="769" bestFit="1" customWidth="1"/>
    <col min="7063" max="7063" width="18.875" style="769" bestFit="1" customWidth="1"/>
    <col min="7064" max="7064" width="14.375" style="769" bestFit="1" customWidth="1"/>
    <col min="7065" max="7065" width="16.5" style="769" bestFit="1" customWidth="1"/>
    <col min="7066" max="7066" width="25.25" style="769" bestFit="1" customWidth="1"/>
    <col min="7067" max="7068" width="18.625" style="769" bestFit="1" customWidth="1"/>
    <col min="7069" max="7069" width="23" style="769" bestFit="1" customWidth="1"/>
    <col min="7070" max="7071" width="26.75" style="769" bestFit="1" customWidth="1"/>
    <col min="7072" max="7072" width="25.25" style="769" bestFit="1" customWidth="1"/>
    <col min="7073" max="7073" width="29.625" style="769" bestFit="1" customWidth="1"/>
    <col min="7074" max="7074" width="25.25" style="769" bestFit="1" customWidth="1"/>
    <col min="7075" max="7075" width="29.625" style="769" bestFit="1" customWidth="1"/>
    <col min="7076" max="7079" width="20.875" style="769" bestFit="1" customWidth="1"/>
    <col min="7080" max="7080" width="13.875" style="769" bestFit="1" customWidth="1"/>
    <col min="7081" max="7081" width="16.5" style="769" bestFit="1" customWidth="1"/>
    <col min="7082" max="7082" width="7.75" style="769" bestFit="1" customWidth="1"/>
    <col min="7083" max="7083" width="20.75" style="769" bestFit="1" customWidth="1"/>
    <col min="7084" max="7086" width="16.375" style="769" bestFit="1" customWidth="1"/>
    <col min="7087" max="7090" width="31" style="769" bestFit="1" customWidth="1"/>
    <col min="7091" max="7092" width="18.625" style="769" bestFit="1" customWidth="1"/>
    <col min="7093" max="7093" width="16.375" style="769" bestFit="1" customWidth="1"/>
    <col min="7094" max="7095" width="18.625" style="769" bestFit="1" customWidth="1"/>
    <col min="7096" max="7096" width="16.375" style="769" bestFit="1" customWidth="1"/>
    <col min="7097" max="7098" width="18.625" style="769" bestFit="1" customWidth="1"/>
    <col min="7099" max="7099" width="20.75" style="769" bestFit="1" customWidth="1"/>
    <col min="7100" max="7101" width="23" style="769" bestFit="1" customWidth="1"/>
    <col min="7102" max="7102" width="25.25" style="769" bestFit="1" customWidth="1"/>
    <col min="7103" max="7103" width="23" style="769" bestFit="1" customWidth="1"/>
    <col min="7104" max="7104" width="20.75" style="769" bestFit="1" customWidth="1"/>
    <col min="7105" max="7106" width="23" style="769" bestFit="1" customWidth="1"/>
    <col min="7107" max="7107" width="25.25" style="769" bestFit="1" customWidth="1"/>
    <col min="7108" max="7108" width="23" style="769" bestFit="1" customWidth="1"/>
    <col min="7109" max="7109" width="18.625" style="769" bestFit="1" customWidth="1"/>
    <col min="7110" max="7112" width="20.75" style="769" bestFit="1" customWidth="1"/>
    <col min="7113" max="7113" width="19.75" style="769" bestFit="1" customWidth="1"/>
    <col min="7114" max="7115" width="22" style="769" bestFit="1" customWidth="1"/>
    <col min="7116" max="7116" width="14.125" style="769" bestFit="1" customWidth="1"/>
    <col min="7117" max="7118" width="20.75" style="769" bestFit="1" customWidth="1"/>
    <col min="7119" max="7120" width="18.625" style="769" bestFit="1" customWidth="1"/>
    <col min="7121" max="7123" width="20.75" style="769" bestFit="1" customWidth="1"/>
    <col min="7124" max="7125" width="23" style="769" bestFit="1" customWidth="1"/>
    <col min="7126" max="7126" width="20.75" style="769" bestFit="1" customWidth="1"/>
    <col min="7127" max="7128" width="23" style="769" bestFit="1" customWidth="1"/>
    <col min="7129" max="7129" width="25.25" style="769" bestFit="1" customWidth="1"/>
    <col min="7130" max="7131" width="23" style="769" bestFit="1" customWidth="1"/>
    <col min="7132" max="7134" width="25.25" style="769" bestFit="1" customWidth="1"/>
    <col min="7135" max="7136" width="27.5" style="769" bestFit="1" customWidth="1"/>
    <col min="7137" max="7137" width="25.25" style="769" bestFit="1" customWidth="1"/>
    <col min="7138" max="7139" width="27.5" style="769" bestFit="1" customWidth="1"/>
    <col min="7140" max="7140" width="29.625" style="769" bestFit="1" customWidth="1"/>
    <col min="7141" max="7141" width="27.5" style="769" bestFit="1" customWidth="1"/>
    <col min="7142" max="7142" width="24.5" style="769" bestFit="1" customWidth="1"/>
    <col min="7143" max="7143" width="29" style="769" bestFit="1" customWidth="1"/>
    <col min="7144" max="7145" width="20.75" style="769" bestFit="1" customWidth="1"/>
    <col min="7146" max="7146" width="27.5" style="769" bestFit="1" customWidth="1"/>
    <col min="7147" max="7148" width="23" style="769" bestFit="1" customWidth="1"/>
    <col min="7149" max="7149" width="29.625" style="769" bestFit="1" customWidth="1"/>
    <col min="7150" max="7150" width="9.125" style="769" bestFit="1" customWidth="1"/>
    <col min="7151" max="7153" width="18.125" style="769" bestFit="1" customWidth="1"/>
    <col min="7154" max="7154" width="20.375" style="769" bestFit="1" customWidth="1"/>
    <col min="7155" max="7155" width="25.25" style="769" bestFit="1" customWidth="1"/>
    <col min="7156" max="7156" width="27.5" style="769" bestFit="1" customWidth="1"/>
    <col min="7157" max="7158" width="9.125" style="769" bestFit="1" customWidth="1"/>
    <col min="7159" max="7159" width="11.25" style="769" bestFit="1" customWidth="1"/>
    <col min="7160" max="7160" width="15" style="769" bestFit="1" customWidth="1"/>
    <col min="7161" max="7161" width="16.375" style="769" bestFit="1" customWidth="1"/>
    <col min="7162" max="7164" width="23.25" style="769" bestFit="1" customWidth="1"/>
    <col min="7165" max="7166" width="20.75" style="769" bestFit="1" customWidth="1"/>
    <col min="7167" max="7167" width="6.625" style="769" bestFit="1" customWidth="1"/>
    <col min="7168" max="7168" width="9" style="769"/>
    <col min="7169" max="7169" width="16.375" style="769" bestFit="1" customWidth="1"/>
    <col min="7170" max="7170" width="14.125" style="769" bestFit="1" customWidth="1"/>
    <col min="7171" max="7173" width="9.75" style="769" bestFit="1" customWidth="1"/>
    <col min="7174" max="7174" width="14.125" style="769" bestFit="1" customWidth="1"/>
    <col min="7175" max="7175" width="15.25" style="769" customWidth="1"/>
    <col min="7176" max="7176" width="14.125" style="769" bestFit="1" customWidth="1"/>
    <col min="7177" max="7177" width="15.25" style="769" bestFit="1" customWidth="1"/>
    <col min="7178" max="7180" width="13.625" style="769" bestFit="1" customWidth="1"/>
    <col min="7181" max="7181" width="12" style="769" bestFit="1" customWidth="1"/>
    <col min="7182" max="7182" width="22.125" style="769" bestFit="1" customWidth="1"/>
    <col min="7183" max="7184" width="30.125" style="769" bestFit="1" customWidth="1"/>
    <col min="7185" max="7186" width="21" style="769" bestFit="1" customWidth="1"/>
    <col min="7187" max="7187" width="18.75" style="769" bestFit="1" customWidth="1"/>
    <col min="7188" max="7188" width="21" style="769" bestFit="1" customWidth="1"/>
    <col min="7189" max="7190" width="9.75" style="769" bestFit="1" customWidth="1"/>
    <col min="7191" max="7191" width="18.875" style="769" bestFit="1" customWidth="1"/>
    <col min="7192" max="7192" width="9.75" style="769" bestFit="1" customWidth="1"/>
    <col min="7193" max="7193" width="18.875" style="769" bestFit="1" customWidth="1"/>
    <col min="7194" max="7195" width="9.75" style="769" bestFit="1" customWidth="1"/>
    <col min="7196" max="7197" width="12.125" style="769" bestFit="1" customWidth="1"/>
    <col min="7198" max="7198" width="7.125" style="769" bestFit="1" customWidth="1"/>
    <col min="7199" max="7199" width="9.75" style="769" bestFit="1" customWidth="1"/>
    <col min="7200" max="7200" width="15.5" style="769" bestFit="1" customWidth="1"/>
    <col min="7201" max="7201" width="19.375" style="769" bestFit="1" customWidth="1"/>
    <col min="7202" max="7202" width="5.75" style="769" bestFit="1" customWidth="1"/>
    <col min="7203" max="7203" width="9.75" style="769" bestFit="1" customWidth="1"/>
    <col min="7204" max="7204" width="11.875" style="769" bestFit="1" customWidth="1"/>
    <col min="7205" max="7205" width="9.125" style="769" bestFit="1" customWidth="1"/>
    <col min="7206" max="7206" width="10.5" style="769" bestFit="1" customWidth="1"/>
    <col min="7207" max="7207" width="16.375" style="769" bestFit="1" customWidth="1"/>
    <col min="7208" max="7208" width="12.125" style="769" bestFit="1" customWidth="1"/>
    <col min="7209" max="7209" width="10.375" style="769" bestFit="1" customWidth="1"/>
    <col min="7210" max="7210" width="11.875" style="769" bestFit="1" customWidth="1"/>
    <col min="7211" max="7219" width="16.375" style="769" bestFit="1" customWidth="1"/>
    <col min="7220" max="7220" width="10.625" style="769" bestFit="1" customWidth="1"/>
    <col min="7221" max="7221" width="11.875" style="769" bestFit="1" customWidth="1"/>
    <col min="7222" max="7222" width="16.375" style="769" bestFit="1" customWidth="1"/>
    <col min="7223" max="7223" width="20.75" style="769" bestFit="1" customWidth="1"/>
    <col min="7224" max="7224" width="16.375" style="769" bestFit="1" customWidth="1"/>
    <col min="7225" max="7225" width="20.75" style="769" bestFit="1" customWidth="1"/>
    <col min="7226" max="7226" width="16.375" style="769" bestFit="1" customWidth="1"/>
    <col min="7227" max="7227" width="20.75" style="769" bestFit="1" customWidth="1"/>
    <col min="7228" max="7228" width="16.375" style="769" bestFit="1" customWidth="1"/>
    <col min="7229" max="7229" width="20.75" style="769" bestFit="1" customWidth="1"/>
    <col min="7230" max="7230" width="16.375" style="769" bestFit="1" customWidth="1"/>
    <col min="7231" max="7231" width="20.75" style="769" bestFit="1" customWidth="1"/>
    <col min="7232" max="7232" width="14.125" style="769" bestFit="1" customWidth="1"/>
    <col min="7233" max="7233" width="18.625" style="769" bestFit="1" customWidth="1"/>
    <col min="7234" max="7234" width="16.375" style="769" bestFit="1" customWidth="1"/>
    <col min="7235" max="7235" width="20.75" style="769" bestFit="1" customWidth="1"/>
    <col min="7236" max="7236" width="16.375" style="769" bestFit="1" customWidth="1"/>
    <col min="7237" max="7237" width="20.75" style="769" bestFit="1" customWidth="1"/>
    <col min="7238" max="7243" width="23" style="769" bestFit="1" customWidth="1"/>
    <col min="7244" max="7245" width="18.625" style="769" bestFit="1" customWidth="1"/>
    <col min="7246" max="7246" width="10.5" style="769" bestFit="1" customWidth="1"/>
    <col min="7247" max="7247" width="11.875" style="769" bestFit="1" customWidth="1"/>
    <col min="7248" max="7248" width="10.5" style="769" bestFit="1" customWidth="1"/>
    <col min="7249" max="7250" width="11.875" style="769" bestFit="1" customWidth="1"/>
    <col min="7251" max="7251" width="16.375" style="769" bestFit="1" customWidth="1"/>
    <col min="7252" max="7252" width="17.875" style="769" bestFit="1" customWidth="1"/>
    <col min="7253" max="7253" width="22.25" style="769" bestFit="1" customWidth="1"/>
    <col min="7254" max="7254" width="7.75" style="769" bestFit="1" customWidth="1"/>
    <col min="7255" max="7257" width="11.875" style="769" bestFit="1" customWidth="1"/>
    <col min="7258" max="7258" width="16.375" style="769" bestFit="1" customWidth="1"/>
    <col min="7259" max="7261" width="11.875" style="769" bestFit="1" customWidth="1"/>
    <col min="7262" max="7262" width="14.125" style="769" bestFit="1" customWidth="1"/>
    <col min="7263" max="7263" width="11.875" style="769" bestFit="1" customWidth="1"/>
    <col min="7264" max="7264" width="16.375" style="769" bestFit="1" customWidth="1"/>
    <col min="7265" max="7265" width="18.625" style="769" bestFit="1" customWidth="1"/>
    <col min="7266" max="7266" width="10.5" style="769" bestFit="1" customWidth="1"/>
    <col min="7267" max="7267" width="14.25" style="769" bestFit="1" customWidth="1"/>
    <col min="7268" max="7269" width="13.375" style="769" bestFit="1" customWidth="1"/>
    <col min="7270" max="7270" width="16.375" style="769" bestFit="1" customWidth="1"/>
    <col min="7271" max="7271" width="16.5" style="769" bestFit="1" customWidth="1"/>
    <col min="7272" max="7273" width="20.125" style="769" bestFit="1" customWidth="1"/>
    <col min="7274" max="7275" width="23" style="769" bestFit="1" customWidth="1"/>
    <col min="7276" max="7276" width="18.625" style="769" bestFit="1" customWidth="1"/>
    <col min="7277" max="7277" width="9.25" style="769" bestFit="1" customWidth="1"/>
    <col min="7278" max="7278" width="7.25" style="769" bestFit="1" customWidth="1"/>
    <col min="7279" max="7279" width="10.375" style="769" bestFit="1" customWidth="1"/>
    <col min="7280" max="7281" width="11.875" style="769" bestFit="1" customWidth="1"/>
    <col min="7282" max="7282" width="14.375" style="769" bestFit="1" customWidth="1"/>
    <col min="7283" max="7283" width="11.875" style="769" bestFit="1" customWidth="1"/>
    <col min="7284" max="7285" width="16.375" style="769" bestFit="1" customWidth="1"/>
    <col min="7286" max="7286" width="11.875" style="769" bestFit="1" customWidth="1"/>
    <col min="7287" max="7288" width="16.375" style="769" bestFit="1" customWidth="1"/>
    <col min="7289" max="7289" width="17.875" style="769" bestFit="1" customWidth="1"/>
    <col min="7290" max="7290" width="16.375" style="769" bestFit="1" customWidth="1"/>
    <col min="7291" max="7291" width="17.875" style="769" bestFit="1" customWidth="1"/>
    <col min="7292" max="7292" width="5.75" style="769" bestFit="1" customWidth="1"/>
    <col min="7293" max="7294" width="9.75" style="769" bestFit="1" customWidth="1"/>
    <col min="7295" max="7295" width="7.75" style="769" bestFit="1" customWidth="1"/>
    <col min="7296" max="7296" width="9.75" style="769" bestFit="1" customWidth="1"/>
    <col min="7297" max="7297" width="59.375" style="769" bestFit="1" customWidth="1"/>
    <col min="7298" max="7298" width="45.5" style="769" bestFit="1" customWidth="1"/>
    <col min="7299" max="7299" width="27.625" style="769" bestFit="1" customWidth="1"/>
    <col min="7300" max="7300" width="11.875" style="769" bestFit="1" customWidth="1"/>
    <col min="7301" max="7304" width="14.125" style="769" bestFit="1" customWidth="1"/>
    <col min="7305" max="7305" width="15.625" style="769" bestFit="1" customWidth="1"/>
    <col min="7306" max="7306" width="14.125" style="769" bestFit="1" customWidth="1"/>
    <col min="7307" max="7308" width="19.625" style="769" bestFit="1" customWidth="1"/>
    <col min="7309" max="7309" width="21.875" style="769" bestFit="1" customWidth="1"/>
    <col min="7310" max="7310" width="19.375" style="769" bestFit="1" customWidth="1"/>
    <col min="7311" max="7311" width="16.375" style="769" bestFit="1" customWidth="1"/>
    <col min="7312" max="7312" width="23" style="769" bestFit="1" customWidth="1"/>
    <col min="7313" max="7314" width="14.125" style="769" bestFit="1" customWidth="1"/>
    <col min="7315" max="7315" width="23.25" style="769" bestFit="1" customWidth="1"/>
    <col min="7316" max="7317" width="14.375" style="769" bestFit="1" customWidth="1"/>
    <col min="7318" max="7318" width="23.125" style="769" bestFit="1" customWidth="1"/>
    <col min="7319" max="7319" width="18.875" style="769" bestFit="1" customWidth="1"/>
    <col min="7320" max="7320" width="14.375" style="769" bestFit="1" customWidth="1"/>
    <col min="7321" max="7321" width="16.5" style="769" bestFit="1" customWidth="1"/>
    <col min="7322" max="7322" width="25.25" style="769" bestFit="1" customWidth="1"/>
    <col min="7323" max="7324" width="18.625" style="769" bestFit="1" customWidth="1"/>
    <col min="7325" max="7325" width="23" style="769" bestFit="1" customWidth="1"/>
    <col min="7326" max="7327" width="26.75" style="769" bestFit="1" customWidth="1"/>
    <col min="7328" max="7328" width="25.25" style="769" bestFit="1" customWidth="1"/>
    <col min="7329" max="7329" width="29.625" style="769" bestFit="1" customWidth="1"/>
    <col min="7330" max="7330" width="25.25" style="769" bestFit="1" customWidth="1"/>
    <col min="7331" max="7331" width="29.625" style="769" bestFit="1" customWidth="1"/>
    <col min="7332" max="7335" width="20.875" style="769" bestFit="1" customWidth="1"/>
    <col min="7336" max="7336" width="13.875" style="769" bestFit="1" customWidth="1"/>
    <col min="7337" max="7337" width="16.5" style="769" bestFit="1" customWidth="1"/>
    <col min="7338" max="7338" width="7.75" style="769" bestFit="1" customWidth="1"/>
    <col min="7339" max="7339" width="20.75" style="769" bestFit="1" customWidth="1"/>
    <col min="7340" max="7342" width="16.375" style="769" bestFit="1" customWidth="1"/>
    <col min="7343" max="7346" width="31" style="769" bestFit="1" customWidth="1"/>
    <col min="7347" max="7348" width="18.625" style="769" bestFit="1" customWidth="1"/>
    <col min="7349" max="7349" width="16.375" style="769" bestFit="1" customWidth="1"/>
    <col min="7350" max="7351" width="18.625" style="769" bestFit="1" customWidth="1"/>
    <col min="7352" max="7352" width="16.375" style="769" bestFit="1" customWidth="1"/>
    <col min="7353" max="7354" width="18.625" style="769" bestFit="1" customWidth="1"/>
    <col min="7355" max="7355" width="20.75" style="769" bestFit="1" customWidth="1"/>
    <col min="7356" max="7357" width="23" style="769" bestFit="1" customWidth="1"/>
    <col min="7358" max="7358" width="25.25" style="769" bestFit="1" customWidth="1"/>
    <col min="7359" max="7359" width="23" style="769" bestFit="1" customWidth="1"/>
    <col min="7360" max="7360" width="20.75" style="769" bestFit="1" customWidth="1"/>
    <col min="7361" max="7362" width="23" style="769" bestFit="1" customWidth="1"/>
    <col min="7363" max="7363" width="25.25" style="769" bestFit="1" customWidth="1"/>
    <col min="7364" max="7364" width="23" style="769" bestFit="1" customWidth="1"/>
    <col min="7365" max="7365" width="18.625" style="769" bestFit="1" customWidth="1"/>
    <col min="7366" max="7368" width="20.75" style="769" bestFit="1" customWidth="1"/>
    <col min="7369" max="7369" width="19.75" style="769" bestFit="1" customWidth="1"/>
    <col min="7370" max="7371" width="22" style="769" bestFit="1" customWidth="1"/>
    <col min="7372" max="7372" width="14.125" style="769" bestFit="1" customWidth="1"/>
    <col min="7373" max="7374" width="20.75" style="769" bestFit="1" customWidth="1"/>
    <col min="7375" max="7376" width="18.625" style="769" bestFit="1" customWidth="1"/>
    <col min="7377" max="7379" width="20.75" style="769" bestFit="1" customWidth="1"/>
    <col min="7380" max="7381" width="23" style="769" bestFit="1" customWidth="1"/>
    <col min="7382" max="7382" width="20.75" style="769" bestFit="1" customWidth="1"/>
    <col min="7383" max="7384" width="23" style="769" bestFit="1" customWidth="1"/>
    <col min="7385" max="7385" width="25.25" style="769" bestFit="1" customWidth="1"/>
    <col min="7386" max="7387" width="23" style="769" bestFit="1" customWidth="1"/>
    <col min="7388" max="7390" width="25.25" style="769" bestFit="1" customWidth="1"/>
    <col min="7391" max="7392" width="27.5" style="769" bestFit="1" customWidth="1"/>
    <col min="7393" max="7393" width="25.25" style="769" bestFit="1" customWidth="1"/>
    <col min="7394" max="7395" width="27.5" style="769" bestFit="1" customWidth="1"/>
    <col min="7396" max="7396" width="29.625" style="769" bestFit="1" customWidth="1"/>
    <col min="7397" max="7397" width="27.5" style="769" bestFit="1" customWidth="1"/>
    <col min="7398" max="7398" width="24.5" style="769" bestFit="1" customWidth="1"/>
    <col min="7399" max="7399" width="29" style="769" bestFit="1" customWidth="1"/>
    <col min="7400" max="7401" width="20.75" style="769" bestFit="1" customWidth="1"/>
    <col min="7402" max="7402" width="27.5" style="769" bestFit="1" customWidth="1"/>
    <col min="7403" max="7404" width="23" style="769" bestFit="1" customWidth="1"/>
    <col min="7405" max="7405" width="29.625" style="769" bestFit="1" customWidth="1"/>
    <col min="7406" max="7406" width="9.125" style="769" bestFit="1" customWidth="1"/>
    <col min="7407" max="7409" width="18.125" style="769" bestFit="1" customWidth="1"/>
    <col min="7410" max="7410" width="20.375" style="769" bestFit="1" customWidth="1"/>
    <col min="7411" max="7411" width="25.25" style="769" bestFit="1" customWidth="1"/>
    <col min="7412" max="7412" width="27.5" style="769" bestFit="1" customWidth="1"/>
    <col min="7413" max="7414" width="9.125" style="769" bestFit="1" customWidth="1"/>
    <col min="7415" max="7415" width="11.25" style="769" bestFit="1" customWidth="1"/>
    <col min="7416" max="7416" width="15" style="769" bestFit="1" customWidth="1"/>
    <col min="7417" max="7417" width="16.375" style="769" bestFit="1" customWidth="1"/>
    <col min="7418" max="7420" width="23.25" style="769" bestFit="1" customWidth="1"/>
    <col min="7421" max="7422" width="20.75" style="769" bestFit="1" customWidth="1"/>
    <col min="7423" max="7423" width="6.625" style="769" bestFit="1" customWidth="1"/>
    <col min="7424" max="7424" width="9" style="769"/>
    <col min="7425" max="7425" width="16.375" style="769" bestFit="1" customWidth="1"/>
    <col min="7426" max="7426" width="14.125" style="769" bestFit="1" customWidth="1"/>
    <col min="7427" max="7429" width="9.75" style="769" bestFit="1" customWidth="1"/>
    <col min="7430" max="7430" width="14.125" style="769" bestFit="1" customWidth="1"/>
    <col min="7431" max="7431" width="15.25" style="769" customWidth="1"/>
    <col min="7432" max="7432" width="14.125" style="769" bestFit="1" customWidth="1"/>
    <col min="7433" max="7433" width="15.25" style="769" bestFit="1" customWidth="1"/>
    <col min="7434" max="7436" width="13.625" style="769" bestFit="1" customWidth="1"/>
    <col min="7437" max="7437" width="12" style="769" bestFit="1" customWidth="1"/>
    <col min="7438" max="7438" width="22.125" style="769" bestFit="1" customWidth="1"/>
    <col min="7439" max="7440" width="30.125" style="769" bestFit="1" customWidth="1"/>
    <col min="7441" max="7442" width="21" style="769" bestFit="1" customWidth="1"/>
    <col min="7443" max="7443" width="18.75" style="769" bestFit="1" customWidth="1"/>
    <col min="7444" max="7444" width="21" style="769" bestFit="1" customWidth="1"/>
    <col min="7445" max="7446" width="9.75" style="769" bestFit="1" customWidth="1"/>
    <col min="7447" max="7447" width="18.875" style="769" bestFit="1" customWidth="1"/>
    <col min="7448" max="7448" width="9.75" style="769" bestFit="1" customWidth="1"/>
    <col min="7449" max="7449" width="18.875" style="769" bestFit="1" customWidth="1"/>
    <col min="7450" max="7451" width="9.75" style="769" bestFit="1" customWidth="1"/>
    <col min="7452" max="7453" width="12.125" style="769" bestFit="1" customWidth="1"/>
    <col min="7454" max="7454" width="7.125" style="769" bestFit="1" customWidth="1"/>
    <col min="7455" max="7455" width="9.75" style="769" bestFit="1" customWidth="1"/>
    <col min="7456" max="7456" width="15.5" style="769" bestFit="1" customWidth="1"/>
    <col min="7457" max="7457" width="19.375" style="769" bestFit="1" customWidth="1"/>
    <col min="7458" max="7458" width="5.75" style="769" bestFit="1" customWidth="1"/>
    <col min="7459" max="7459" width="9.75" style="769" bestFit="1" customWidth="1"/>
    <col min="7460" max="7460" width="11.875" style="769" bestFit="1" customWidth="1"/>
    <col min="7461" max="7461" width="9.125" style="769" bestFit="1" customWidth="1"/>
    <col min="7462" max="7462" width="10.5" style="769" bestFit="1" customWidth="1"/>
    <col min="7463" max="7463" width="16.375" style="769" bestFit="1" customWidth="1"/>
    <col min="7464" max="7464" width="12.125" style="769" bestFit="1" customWidth="1"/>
    <col min="7465" max="7465" width="10.375" style="769" bestFit="1" customWidth="1"/>
    <col min="7466" max="7466" width="11.875" style="769" bestFit="1" customWidth="1"/>
    <col min="7467" max="7475" width="16.375" style="769" bestFit="1" customWidth="1"/>
    <col min="7476" max="7476" width="10.625" style="769" bestFit="1" customWidth="1"/>
    <col min="7477" max="7477" width="11.875" style="769" bestFit="1" customWidth="1"/>
    <col min="7478" max="7478" width="16.375" style="769" bestFit="1" customWidth="1"/>
    <col min="7479" max="7479" width="20.75" style="769" bestFit="1" customWidth="1"/>
    <col min="7480" max="7480" width="16.375" style="769" bestFit="1" customWidth="1"/>
    <col min="7481" max="7481" width="20.75" style="769" bestFit="1" customWidth="1"/>
    <col min="7482" max="7482" width="16.375" style="769" bestFit="1" customWidth="1"/>
    <col min="7483" max="7483" width="20.75" style="769" bestFit="1" customWidth="1"/>
    <col min="7484" max="7484" width="16.375" style="769" bestFit="1" customWidth="1"/>
    <col min="7485" max="7485" width="20.75" style="769" bestFit="1" customWidth="1"/>
    <col min="7486" max="7486" width="16.375" style="769" bestFit="1" customWidth="1"/>
    <col min="7487" max="7487" width="20.75" style="769" bestFit="1" customWidth="1"/>
    <col min="7488" max="7488" width="14.125" style="769" bestFit="1" customWidth="1"/>
    <col min="7489" max="7489" width="18.625" style="769" bestFit="1" customWidth="1"/>
    <col min="7490" max="7490" width="16.375" style="769" bestFit="1" customWidth="1"/>
    <col min="7491" max="7491" width="20.75" style="769" bestFit="1" customWidth="1"/>
    <col min="7492" max="7492" width="16.375" style="769" bestFit="1" customWidth="1"/>
    <col min="7493" max="7493" width="20.75" style="769" bestFit="1" customWidth="1"/>
    <col min="7494" max="7499" width="23" style="769" bestFit="1" customWidth="1"/>
    <col min="7500" max="7501" width="18.625" style="769" bestFit="1" customWidth="1"/>
    <col min="7502" max="7502" width="10.5" style="769" bestFit="1" customWidth="1"/>
    <col min="7503" max="7503" width="11.875" style="769" bestFit="1" customWidth="1"/>
    <col min="7504" max="7504" width="10.5" style="769" bestFit="1" customWidth="1"/>
    <col min="7505" max="7506" width="11.875" style="769" bestFit="1" customWidth="1"/>
    <col min="7507" max="7507" width="16.375" style="769" bestFit="1" customWidth="1"/>
    <col min="7508" max="7508" width="17.875" style="769" bestFit="1" customWidth="1"/>
    <col min="7509" max="7509" width="22.25" style="769" bestFit="1" customWidth="1"/>
    <col min="7510" max="7510" width="7.75" style="769" bestFit="1" customWidth="1"/>
    <col min="7511" max="7513" width="11.875" style="769" bestFit="1" customWidth="1"/>
    <col min="7514" max="7514" width="16.375" style="769" bestFit="1" customWidth="1"/>
    <col min="7515" max="7517" width="11.875" style="769" bestFit="1" customWidth="1"/>
    <col min="7518" max="7518" width="14.125" style="769" bestFit="1" customWidth="1"/>
    <col min="7519" max="7519" width="11.875" style="769" bestFit="1" customWidth="1"/>
    <col min="7520" max="7520" width="16.375" style="769" bestFit="1" customWidth="1"/>
    <col min="7521" max="7521" width="18.625" style="769" bestFit="1" customWidth="1"/>
    <col min="7522" max="7522" width="10.5" style="769" bestFit="1" customWidth="1"/>
    <col min="7523" max="7523" width="14.25" style="769" bestFit="1" customWidth="1"/>
    <col min="7524" max="7525" width="13.375" style="769" bestFit="1" customWidth="1"/>
    <col min="7526" max="7526" width="16.375" style="769" bestFit="1" customWidth="1"/>
    <col min="7527" max="7527" width="16.5" style="769" bestFit="1" customWidth="1"/>
    <col min="7528" max="7529" width="20.125" style="769" bestFit="1" customWidth="1"/>
    <col min="7530" max="7531" width="23" style="769" bestFit="1" customWidth="1"/>
    <col min="7532" max="7532" width="18.625" style="769" bestFit="1" customWidth="1"/>
    <col min="7533" max="7533" width="9.25" style="769" bestFit="1" customWidth="1"/>
    <col min="7534" max="7534" width="7.25" style="769" bestFit="1" customWidth="1"/>
    <col min="7535" max="7535" width="10.375" style="769" bestFit="1" customWidth="1"/>
    <col min="7536" max="7537" width="11.875" style="769" bestFit="1" customWidth="1"/>
    <col min="7538" max="7538" width="14.375" style="769" bestFit="1" customWidth="1"/>
    <col min="7539" max="7539" width="11.875" style="769" bestFit="1" customWidth="1"/>
    <col min="7540" max="7541" width="16.375" style="769" bestFit="1" customWidth="1"/>
    <col min="7542" max="7542" width="11.875" style="769" bestFit="1" customWidth="1"/>
    <col min="7543" max="7544" width="16.375" style="769" bestFit="1" customWidth="1"/>
    <col min="7545" max="7545" width="17.875" style="769" bestFit="1" customWidth="1"/>
    <col min="7546" max="7546" width="16.375" style="769" bestFit="1" customWidth="1"/>
    <col min="7547" max="7547" width="17.875" style="769" bestFit="1" customWidth="1"/>
    <col min="7548" max="7548" width="5.75" style="769" bestFit="1" customWidth="1"/>
    <col min="7549" max="7550" width="9.75" style="769" bestFit="1" customWidth="1"/>
    <col min="7551" max="7551" width="7.75" style="769" bestFit="1" customWidth="1"/>
    <col min="7552" max="7552" width="9.75" style="769" bestFit="1" customWidth="1"/>
    <col min="7553" max="7553" width="59.375" style="769" bestFit="1" customWidth="1"/>
    <col min="7554" max="7554" width="45.5" style="769" bestFit="1" customWidth="1"/>
    <col min="7555" max="7555" width="27.625" style="769" bestFit="1" customWidth="1"/>
    <col min="7556" max="7556" width="11.875" style="769" bestFit="1" customWidth="1"/>
    <col min="7557" max="7560" width="14.125" style="769" bestFit="1" customWidth="1"/>
    <col min="7561" max="7561" width="15.625" style="769" bestFit="1" customWidth="1"/>
    <col min="7562" max="7562" width="14.125" style="769" bestFit="1" customWidth="1"/>
    <col min="7563" max="7564" width="19.625" style="769" bestFit="1" customWidth="1"/>
    <col min="7565" max="7565" width="21.875" style="769" bestFit="1" customWidth="1"/>
    <col min="7566" max="7566" width="19.375" style="769" bestFit="1" customWidth="1"/>
    <col min="7567" max="7567" width="16.375" style="769" bestFit="1" customWidth="1"/>
    <col min="7568" max="7568" width="23" style="769" bestFit="1" customWidth="1"/>
    <col min="7569" max="7570" width="14.125" style="769" bestFit="1" customWidth="1"/>
    <col min="7571" max="7571" width="23.25" style="769" bestFit="1" customWidth="1"/>
    <col min="7572" max="7573" width="14.375" style="769" bestFit="1" customWidth="1"/>
    <col min="7574" max="7574" width="23.125" style="769" bestFit="1" customWidth="1"/>
    <col min="7575" max="7575" width="18.875" style="769" bestFit="1" customWidth="1"/>
    <col min="7576" max="7576" width="14.375" style="769" bestFit="1" customWidth="1"/>
    <col min="7577" max="7577" width="16.5" style="769" bestFit="1" customWidth="1"/>
    <col min="7578" max="7578" width="25.25" style="769" bestFit="1" customWidth="1"/>
    <col min="7579" max="7580" width="18.625" style="769" bestFit="1" customWidth="1"/>
    <col min="7581" max="7581" width="23" style="769" bestFit="1" customWidth="1"/>
    <col min="7582" max="7583" width="26.75" style="769" bestFit="1" customWidth="1"/>
    <col min="7584" max="7584" width="25.25" style="769" bestFit="1" customWidth="1"/>
    <col min="7585" max="7585" width="29.625" style="769" bestFit="1" customWidth="1"/>
    <col min="7586" max="7586" width="25.25" style="769" bestFit="1" customWidth="1"/>
    <col min="7587" max="7587" width="29.625" style="769" bestFit="1" customWidth="1"/>
    <col min="7588" max="7591" width="20.875" style="769" bestFit="1" customWidth="1"/>
    <col min="7592" max="7592" width="13.875" style="769" bestFit="1" customWidth="1"/>
    <col min="7593" max="7593" width="16.5" style="769" bestFit="1" customWidth="1"/>
    <col min="7594" max="7594" width="7.75" style="769" bestFit="1" customWidth="1"/>
    <col min="7595" max="7595" width="20.75" style="769" bestFit="1" customWidth="1"/>
    <col min="7596" max="7598" width="16.375" style="769" bestFit="1" customWidth="1"/>
    <col min="7599" max="7602" width="31" style="769" bestFit="1" customWidth="1"/>
    <col min="7603" max="7604" width="18.625" style="769" bestFit="1" customWidth="1"/>
    <col min="7605" max="7605" width="16.375" style="769" bestFit="1" customWidth="1"/>
    <col min="7606" max="7607" width="18.625" style="769" bestFit="1" customWidth="1"/>
    <col min="7608" max="7608" width="16.375" style="769" bestFit="1" customWidth="1"/>
    <col min="7609" max="7610" width="18.625" style="769" bestFit="1" customWidth="1"/>
    <col min="7611" max="7611" width="20.75" style="769" bestFit="1" customWidth="1"/>
    <col min="7612" max="7613" width="23" style="769" bestFit="1" customWidth="1"/>
    <col min="7614" max="7614" width="25.25" style="769" bestFit="1" customWidth="1"/>
    <col min="7615" max="7615" width="23" style="769" bestFit="1" customWidth="1"/>
    <col min="7616" max="7616" width="20.75" style="769" bestFit="1" customWidth="1"/>
    <col min="7617" max="7618" width="23" style="769" bestFit="1" customWidth="1"/>
    <col min="7619" max="7619" width="25.25" style="769" bestFit="1" customWidth="1"/>
    <col min="7620" max="7620" width="23" style="769" bestFit="1" customWidth="1"/>
    <col min="7621" max="7621" width="18.625" style="769" bestFit="1" customWidth="1"/>
    <col min="7622" max="7624" width="20.75" style="769" bestFit="1" customWidth="1"/>
    <col min="7625" max="7625" width="19.75" style="769" bestFit="1" customWidth="1"/>
    <col min="7626" max="7627" width="22" style="769" bestFit="1" customWidth="1"/>
    <col min="7628" max="7628" width="14.125" style="769" bestFit="1" customWidth="1"/>
    <col min="7629" max="7630" width="20.75" style="769" bestFit="1" customWidth="1"/>
    <col min="7631" max="7632" width="18.625" style="769" bestFit="1" customWidth="1"/>
    <col min="7633" max="7635" width="20.75" style="769" bestFit="1" customWidth="1"/>
    <col min="7636" max="7637" width="23" style="769" bestFit="1" customWidth="1"/>
    <col min="7638" max="7638" width="20.75" style="769" bestFit="1" customWidth="1"/>
    <col min="7639" max="7640" width="23" style="769" bestFit="1" customWidth="1"/>
    <col min="7641" max="7641" width="25.25" style="769" bestFit="1" customWidth="1"/>
    <col min="7642" max="7643" width="23" style="769" bestFit="1" customWidth="1"/>
    <col min="7644" max="7646" width="25.25" style="769" bestFit="1" customWidth="1"/>
    <col min="7647" max="7648" width="27.5" style="769" bestFit="1" customWidth="1"/>
    <col min="7649" max="7649" width="25.25" style="769" bestFit="1" customWidth="1"/>
    <col min="7650" max="7651" width="27.5" style="769" bestFit="1" customWidth="1"/>
    <col min="7652" max="7652" width="29.625" style="769" bestFit="1" customWidth="1"/>
    <col min="7653" max="7653" width="27.5" style="769" bestFit="1" customWidth="1"/>
    <col min="7654" max="7654" width="24.5" style="769" bestFit="1" customWidth="1"/>
    <col min="7655" max="7655" width="29" style="769" bestFit="1" customWidth="1"/>
    <col min="7656" max="7657" width="20.75" style="769" bestFit="1" customWidth="1"/>
    <col min="7658" max="7658" width="27.5" style="769" bestFit="1" customWidth="1"/>
    <col min="7659" max="7660" width="23" style="769" bestFit="1" customWidth="1"/>
    <col min="7661" max="7661" width="29.625" style="769" bestFit="1" customWidth="1"/>
    <col min="7662" max="7662" width="9.125" style="769" bestFit="1" customWidth="1"/>
    <col min="7663" max="7665" width="18.125" style="769" bestFit="1" customWidth="1"/>
    <col min="7666" max="7666" width="20.375" style="769" bestFit="1" customWidth="1"/>
    <col min="7667" max="7667" width="25.25" style="769" bestFit="1" customWidth="1"/>
    <col min="7668" max="7668" width="27.5" style="769" bestFit="1" customWidth="1"/>
    <col min="7669" max="7670" width="9.125" style="769" bestFit="1" customWidth="1"/>
    <col min="7671" max="7671" width="11.25" style="769" bestFit="1" customWidth="1"/>
    <col min="7672" max="7672" width="15" style="769" bestFit="1" customWidth="1"/>
    <col min="7673" max="7673" width="16.375" style="769" bestFit="1" customWidth="1"/>
    <col min="7674" max="7676" width="23.25" style="769" bestFit="1" customWidth="1"/>
    <col min="7677" max="7678" width="20.75" style="769" bestFit="1" customWidth="1"/>
    <col min="7679" max="7679" width="6.625" style="769" bestFit="1" customWidth="1"/>
    <col min="7680" max="7680" width="9" style="769"/>
    <col min="7681" max="7681" width="16.375" style="769" bestFit="1" customWidth="1"/>
    <col min="7682" max="7682" width="14.125" style="769" bestFit="1" customWidth="1"/>
    <col min="7683" max="7685" width="9.75" style="769" bestFit="1" customWidth="1"/>
    <col min="7686" max="7686" width="14.125" style="769" bestFit="1" customWidth="1"/>
    <col min="7687" max="7687" width="15.25" style="769" customWidth="1"/>
    <col min="7688" max="7688" width="14.125" style="769" bestFit="1" customWidth="1"/>
    <col min="7689" max="7689" width="15.25" style="769" bestFit="1" customWidth="1"/>
    <col min="7690" max="7692" width="13.625" style="769" bestFit="1" customWidth="1"/>
    <col min="7693" max="7693" width="12" style="769" bestFit="1" customWidth="1"/>
    <col min="7694" max="7694" width="22.125" style="769" bestFit="1" customWidth="1"/>
    <col min="7695" max="7696" width="30.125" style="769" bestFit="1" customWidth="1"/>
    <col min="7697" max="7698" width="21" style="769" bestFit="1" customWidth="1"/>
    <col min="7699" max="7699" width="18.75" style="769" bestFit="1" customWidth="1"/>
    <col min="7700" max="7700" width="21" style="769" bestFit="1" customWidth="1"/>
    <col min="7701" max="7702" width="9.75" style="769" bestFit="1" customWidth="1"/>
    <col min="7703" max="7703" width="18.875" style="769" bestFit="1" customWidth="1"/>
    <col min="7704" max="7704" width="9.75" style="769" bestFit="1" customWidth="1"/>
    <col min="7705" max="7705" width="18.875" style="769" bestFit="1" customWidth="1"/>
    <col min="7706" max="7707" width="9.75" style="769" bestFit="1" customWidth="1"/>
    <col min="7708" max="7709" width="12.125" style="769" bestFit="1" customWidth="1"/>
    <col min="7710" max="7710" width="7.125" style="769" bestFit="1" customWidth="1"/>
    <col min="7711" max="7711" width="9.75" style="769" bestFit="1" customWidth="1"/>
    <col min="7712" max="7712" width="15.5" style="769" bestFit="1" customWidth="1"/>
    <col min="7713" max="7713" width="19.375" style="769" bestFit="1" customWidth="1"/>
    <col min="7714" max="7714" width="5.75" style="769" bestFit="1" customWidth="1"/>
    <col min="7715" max="7715" width="9.75" style="769" bestFit="1" customWidth="1"/>
    <col min="7716" max="7716" width="11.875" style="769" bestFit="1" customWidth="1"/>
    <col min="7717" max="7717" width="9.125" style="769" bestFit="1" customWidth="1"/>
    <col min="7718" max="7718" width="10.5" style="769" bestFit="1" customWidth="1"/>
    <col min="7719" max="7719" width="16.375" style="769" bestFit="1" customWidth="1"/>
    <col min="7720" max="7720" width="12.125" style="769" bestFit="1" customWidth="1"/>
    <col min="7721" max="7721" width="10.375" style="769" bestFit="1" customWidth="1"/>
    <col min="7722" max="7722" width="11.875" style="769" bestFit="1" customWidth="1"/>
    <col min="7723" max="7731" width="16.375" style="769" bestFit="1" customWidth="1"/>
    <col min="7732" max="7732" width="10.625" style="769" bestFit="1" customWidth="1"/>
    <col min="7733" max="7733" width="11.875" style="769" bestFit="1" customWidth="1"/>
    <col min="7734" max="7734" width="16.375" style="769" bestFit="1" customWidth="1"/>
    <col min="7735" max="7735" width="20.75" style="769" bestFit="1" customWidth="1"/>
    <col min="7736" max="7736" width="16.375" style="769" bestFit="1" customWidth="1"/>
    <col min="7737" max="7737" width="20.75" style="769" bestFit="1" customWidth="1"/>
    <col min="7738" max="7738" width="16.375" style="769" bestFit="1" customWidth="1"/>
    <col min="7739" max="7739" width="20.75" style="769" bestFit="1" customWidth="1"/>
    <col min="7740" max="7740" width="16.375" style="769" bestFit="1" customWidth="1"/>
    <col min="7741" max="7741" width="20.75" style="769" bestFit="1" customWidth="1"/>
    <col min="7742" max="7742" width="16.375" style="769" bestFit="1" customWidth="1"/>
    <col min="7743" max="7743" width="20.75" style="769" bestFit="1" customWidth="1"/>
    <col min="7744" max="7744" width="14.125" style="769" bestFit="1" customWidth="1"/>
    <col min="7745" max="7745" width="18.625" style="769" bestFit="1" customWidth="1"/>
    <col min="7746" max="7746" width="16.375" style="769" bestFit="1" customWidth="1"/>
    <col min="7747" max="7747" width="20.75" style="769" bestFit="1" customWidth="1"/>
    <col min="7748" max="7748" width="16.375" style="769" bestFit="1" customWidth="1"/>
    <col min="7749" max="7749" width="20.75" style="769" bestFit="1" customWidth="1"/>
    <col min="7750" max="7755" width="23" style="769" bestFit="1" customWidth="1"/>
    <col min="7756" max="7757" width="18.625" style="769" bestFit="1" customWidth="1"/>
    <col min="7758" max="7758" width="10.5" style="769" bestFit="1" customWidth="1"/>
    <col min="7759" max="7759" width="11.875" style="769" bestFit="1" customWidth="1"/>
    <col min="7760" max="7760" width="10.5" style="769" bestFit="1" customWidth="1"/>
    <col min="7761" max="7762" width="11.875" style="769" bestFit="1" customWidth="1"/>
    <col min="7763" max="7763" width="16.375" style="769" bestFit="1" customWidth="1"/>
    <col min="7764" max="7764" width="17.875" style="769" bestFit="1" customWidth="1"/>
    <col min="7765" max="7765" width="22.25" style="769" bestFit="1" customWidth="1"/>
    <col min="7766" max="7766" width="7.75" style="769" bestFit="1" customWidth="1"/>
    <col min="7767" max="7769" width="11.875" style="769" bestFit="1" customWidth="1"/>
    <col min="7770" max="7770" width="16.375" style="769" bestFit="1" customWidth="1"/>
    <col min="7771" max="7773" width="11.875" style="769" bestFit="1" customWidth="1"/>
    <col min="7774" max="7774" width="14.125" style="769" bestFit="1" customWidth="1"/>
    <col min="7775" max="7775" width="11.875" style="769" bestFit="1" customWidth="1"/>
    <col min="7776" max="7776" width="16.375" style="769" bestFit="1" customWidth="1"/>
    <col min="7777" max="7777" width="18.625" style="769" bestFit="1" customWidth="1"/>
    <col min="7778" max="7778" width="10.5" style="769" bestFit="1" customWidth="1"/>
    <col min="7779" max="7779" width="14.25" style="769" bestFit="1" customWidth="1"/>
    <col min="7780" max="7781" width="13.375" style="769" bestFit="1" customWidth="1"/>
    <col min="7782" max="7782" width="16.375" style="769" bestFit="1" customWidth="1"/>
    <col min="7783" max="7783" width="16.5" style="769" bestFit="1" customWidth="1"/>
    <col min="7784" max="7785" width="20.125" style="769" bestFit="1" customWidth="1"/>
    <col min="7786" max="7787" width="23" style="769" bestFit="1" customWidth="1"/>
    <col min="7788" max="7788" width="18.625" style="769" bestFit="1" customWidth="1"/>
    <col min="7789" max="7789" width="9.25" style="769" bestFit="1" customWidth="1"/>
    <col min="7790" max="7790" width="7.25" style="769" bestFit="1" customWidth="1"/>
    <col min="7791" max="7791" width="10.375" style="769" bestFit="1" customWidth="1"/>
    <col min="7792" max="7793" width="11.875" style="769" bestFit="1" customWidth="1"/>
    <col min="7794" max="7794" width="14.375" style="769" bestFit="1" customWidth="1"/>
    <col min="7795" max="7795" width="11.875" style="769" bestFit="1" customWidth="1"/>
    <col min="7796" max="7797" width="16.375" style="769" bestFit="1" customWidth="1"/>
    <col min="7798" max="7798" width="11.875" style="769" bestFit="1" customWidth="1"/>
    <col min="7799" max="7800" width="16.375" style="769" bestFit="1" customWidth="1"/>
    <col min="7801" max="7801" width="17.875" style="769" bestFit="1" customWidth="1"/>
    <col min="7802" max="7802" width="16.375" style="769" bestFit="1" customWidth="1"/>
    <col min="7803" max="7803" width="17.875" style="769" bestFit="1" customWidth="1"/>
    <col min="7804" max="7804" width="5.75" style="769" bestFit="1" customWidth="1"/>
    <col min="7805" max="7806" width="9.75" style="769" bestFit="1" customWidth="1"/>
    <col min="7807" max="7807" width="7.75" style="769" bestFit="1" customWidth="1"/>
    <col min="7808" max="7808" width="9.75" style="769" bestFit="1" customWidth="1"/>
    <col min="7809" max="7809" width="59.375" style="769" bestFit="1" customWidth="1"/>
    <col min="7810" max="7810" width="45.5" style="769" bestFit="1" customWidth="1"/>
    <col min="7811" max="7811" width="27.625" style="769" bestFit="1" customWidth="1"/>
    <col min="7812" max="7812" width="11.875" style="769" bestFit="1" customWidth="1"/>
    <col min="7813" max="7816" width="14.125" style="769" bestFit="1" customWidth="1"/>
    <col min="7817" max="7817" width="15.625" style="769" bestFit="1" customWidth="1"/>
    <col min="7818" max="7818" width="14.125" style="769" bestFit="1" customWidth="1"/>
    <col min="7819" max="7820" width="19.625" style="769" bestFit="1" customWidth="1"/>
    <col min="7821" max="7821" width="21.875" style="769" bestFit="1" customWidth="1"/>
    <col min="7822" max="7822" width="19.375" style="769" bestFit="1" customWidth="1"/>
    <col min="7823" max="7823" width="16.375" style="769" bestFit="1" customWidth="1"/>
    <col min="7824" max="7824" width="23" style="769" bestFit="1" customWidth="1"/>
    <col min="7825" max="7826" width="14.125" style="769" bestFit="1" customWidth="1"/>
    <col min="7827" max="7827" width="23.25" style="769" bestFit="1" customWidth="1"/>
    <col min="7828" max="7829" width="14.375" style="769" bestFit="1" customWidth="1"/>
    <col min="7830" max="7830" width="23.125" style="769" bestFit="1" customWidth="1"/>
    <col min="7831" max="7831" width="18.875" style="769" bestFit="1" customWidth="1"/>
    <col min="7832" max="7832" width="14.375" style="769" bestFit="1" customWidth="1"/>
    <col min="7833" max="7833" width="16.5" style="769" bestFit="1" customWidth="1"/>
    <col min="7834" max="7834" width="25.25" style="769" bestFit="1" customWidth="1"/>
    <col min="7835" max="7836" width="18.625" style="769" bestFit="1" customWidth="1"/>
    <col min="7837" max="7837" width="23" style="769" bestFit="1" customWidth="1"/>
    <col min="7838" max="7839" width="26.75" style="769" bestFit="1" customWidth="1"/>
    <col min="7840" max="7840" width="25.25" style="769" bestFit="1" customWidth="1"/>
    <col min="7841" max="7841" width="29.625" style="769" bestFit="1" customWidth="1"/>
    <col min="7842" max="7842" width="25.25" style="769" bestFit="1" customWidth="1"/>
    <col min="7843" max="7843" width="29.625" style="769" bestFit="1" customWidth="1"/>
    <col min="7844" max="7847" width="20.875" style="769" bestFit="1" customWidth="1"/>
    <col min="7848" max="7848" width="13.875" style="769" bestFit="1" customWidth="1"/>
    <col min="7849" max="7849" width="16.5" style="769" bestFit="1" customWidth="1"/>
    <col min="7850" max="7850" width="7.75" style="769" bestFit="1" customWidth="1"/>
    <col min="7851" max="7851" width="20.75" style="769" bestFit="1" customWidth="1"/>
    <col min="7852" max="7854" width="16.375" style="769" bestFit="1" customWidth="1"/>
    <col min="7855" max="7858" width="31" style="769" bestFit="1" customWidth="1"/>
    <col min="7859" max="7860" width="18.625" style="769" bestFit="1" customWidth="1"/>
    <col min="7861" max="7861" width="16.375" style="769" bestFit="1" customWidth="1"/>
    <col min="7862" max="7863" width="18.625" style="769" bestFit="1" customWidth="1"/>
    <col min="7864" max="7864" width="16.375" style="769" bestFit="1" customWidth="1"/>
    <col min="7865" max="7866" width="18.625" style="769" bestFit="1" customWidth="1"/>
    <col min="7867" max="7867" width="20.75" style="769" bestFit="1" customWidth="1"/>
    <col min="7868" max="7869" width="23" style="769" bestFit="1" customWidth="1"/>
    <col min="7870" max="7870" width="25.25" style="769" bestFit="1" customWidth="1"/>
    <col min="7871" max="7871" width="23" style="769" bestFit="1" customWidth="1"/>
    <col min="7872" max="7872" width="20.75" style="769" bestFit="1" customWidth="1"/>
    <col min="7873" max="7874" width="23" style="769" bestFit="1" customWidth="1"/>
    <col min="7875" max="7875" width="25.25" style="769" bestFit="1" customWidth="1"/>
    <col min="7876" max="7876" width="23" style="769" bestFit="1" customWidth="1"/>
    <col min="7877" max="7877" width="18.625" style="769" bestFit="1" customWidth="1"/>
    <col min="7878" max="7880" width="20.75" style="769" bestFit="1" customWidth="1"/>
    <col min="7881" max="7881" width="19.75" style="769" bestFit="1" customWidth="1"/>
    <col min="7882" max="7883" width="22" style="769" bestFit="1" customWidth="1"/>
    <col min="7884" max="7884" width="14.125" style="769" bestFit="1" customWidth="1"/>
    <col min="7885" max="7886" width="20.75" style="769" bestFit="1" customWidth="1"/>
    <col min="7887" max="7888" width="18.625" style="769" bestFit="1" customWidth="1"/>
    <col min="7889" max="7891" width="20.75" style="769" bestFit="1" customWidth="1"/>
    <col min="7892" max="7893" width="23" style="769" bestFit="1" customWidth="1"/>
    <col min="7894" max="7894" width="20.75" style="769" bestFit="1" customWidth="1"/>
    <col min="7895" max="7896" width="23" style="769" bestFit="1" customWidth="1"/>
    <col min="7897" max="7897" width="25.25" style="769" bestFit="1" customWidth="1"/>
    <col min="7898" max="7899" width="23" style="769" bestFit="1" customWidth="1"/>
    <col min="7900" max="7902" width="25.25" style="769" bestFit="1" customWidth="1"/>
    <col min="7903" max="7904" width="27.5" style="769" bestFit="1" customWidth="1"/>
    <col min="7905" max="7905" width="25.25" style="769" bestFit="1" customWidth="1"/>
    <col min="7906" max="7907" width="27.5" style="769" bestFit="1" customWidth="1"/>
    <col min="7908" max="7908" width="29.625" style="769" bestFit="1" customWidth="1"/>
    <col min="7909" max="7909" width="27.5" style="769" bestFit="1" customWidth="1"/>
    <col min="7910" max="7910" width="24.5" style="769" bestFit="1" customWidth="1"/>
    <col min="7911" max="7911" width="29" style="769" bestFit="1" customWidth="1"/>
    <col min="7912" max="7913" width="20.75" style="769" bestFit="1" customWidth="1"/>
    <col min="7914" max="7914" width="27.5" style="769" bestFit="1" customWidth="1"/>
    <col min="7915" max="7916" width="23" style="769" bestFit="1" customWidth="1"/>
    <col min="7917" max="7917" width="29.625" style="769" bestFit="1" customWidth="1"/>
    <col min="7918" max="7918" width="9.125" style="769" bestFit="1" customWidth="1"/>
    <col min="7919" max="7921" width="18.125" style="769" bestFit="1" customWidth="1"/>
    <col min="7922" max="7922" width="20.375" style="769" bestFit="1" customWidth="1"/>
    <col min="7923" max="7923" width="25.25" style="769" bestFit="1" customWidth="1"/>
    <col min="7924" max="7924" width="27.5" style="769" bestFit="1" customWidth="1"/>
    <col min="7925" max="7926" width="9.125" style="769" bestFit="1" customWidth="1"/>
    <col min="7927" max="7927" width="11.25" style="769" bestFit="1" customWidth="1"/>
    <col min="7928" max="7928" width="15" style="769" bestFit="1" customWidth="1"/>
    <col min="7929" max="7929" width="16.375" style="769" bestFit="1" customWidth="1"/>
    <col min="7930" max="7932" width="23.25" style="769" bestFit="1" customWidth="1"/>
    <col min="7933" max="7934" width="20.75" style="769" bestFit="1" customWidth="1"/>
    <col min="7935" max="7935" width="6.625" style="769" bestFit="1" customWidth="1"/>
    <col min="7936" max="7936" width="9" style="769"/>
    <col min="7937" max="7937" width="16.375" style="769" bestFit="1" customWidth="1"/>
    <col min="7938" max="7938" width="14.125" style="769" bestFit="1" customWidth="1"/>
    <col min="7939" max="7941" width="9.75" style="769" bestFit="1" customWidth="1"/>
    <col min="7942" max="7942" width="14.125" style="769" bestFit="1" customWidth="1"/>
    <col min="7943" max="7943" width="15.25" style="769" customWidth="1"/>
    <col min="7944" max="7944" width="14.125" style="769" bestFit="1" customWidth="1"/>
    <col min="7945" max="7945" width="15.25" style="769" bestFit="1" customWidth="1"/>
    <col min="7946" max="7948" width="13.625" style="769" bestFit="1" customWidth="1"/>
    <col min="7949" max="7949" width="12" style="769" bestFit="1" customWidth="1"/>
    <col min="7950" max="7950" width="22.125" style="769" bestFit="1" customWidth="1"/>
    <col min="7951" max="7952" width="30.125" style="769" bestFit="1" customWidth="1"/>
    <col min="7953" max="7954" width="21" style="769" bestFit="1" customWidth="1"/>
    <col min="7955" max="7955" width="18.75" style="769" bestFit="1" customWidth="1"/>
    <col min="7956" max="7956" width="21" style="769" bestFit="1" customWidth="1"/>
    <col min="7957" max="7958" width="9.75" style="769" bestFit="1" customWidth="1"/>
    <col min="7959" max="7959" width="18.875" style="769" bestFit="1" customWidth="1"/>
    <col min="7960" max="7960" width="9.75" style="769" bestFit="1" customWidth="1"/>
    <col min="7961" max="7961" width="18.875" style="769" bestFit="1" customWidth="1"/>
    <col min="7962" max="7963" width="9.75" style="769" bestFit="1" customWidth="1"/>
    <col min="7964" max="7965" width="12.125" style="769" bestFit="1" customWidth="1"/>
    <col min="7966" max="7966" width="7.125" style="769" bestFit="1" customWidth="1"/>
    <col min="7967" max="7967" width="9.75" style="769" bestFit="1" customWidth="1"/>
    <col min="7968" max="7968" width="15.5" style="769" bestFit="1" customWidth="1"/>
    <col min="7969" max="7969" width="19.375" style="769" bestFit="1" customWidth="1"/>
    <col min="7970" max="7970" width="5.75" style="769" bestFit="1" customWidth="1"/>
    <col min="7971" max="7971" width="9.75" style="769" bestFit="1" customWidth="1"/>
    <col min="7972" max="7972" width="11.875" style="769" bestFit="1" customWidth="1"/>
    <col min="7973" max="7973" width="9.125" style="769" bestFit="1" customWidth="1"/>
    <col min="7974" max="7974" width="10.5" style="769" bestFit="1" customWidth="1"/>
    <col min="7975" max="7975" width="16.375" style="769" bestFit="1" customWidth="1"/>
    <col min="7976" max="7976" width="12.125" style="769" bestFit="1" customWidth="1"/>
    <col min="7977" max="7977" width="10.375" style="769" bestFit="1" customWidth="1"/>
    <col min="7978" max="7978" width="11.875" style="769" bestFit="1" customWidth="1"/>
    <col min="7979" max="7987" width="16.375" style="769" bestFit="1" customWidth="1"/>
    <col min="7988" max="7988" width="10.625" style="769" bestFit="1" customWidth="1"/>
    <col min="7989" max="7989" width="11.875" style="769" bestFit="1" customWidth="1"/>
    <col min="7990" max="7990" width="16.375" style="769" bestFit="1" customWidth="1"/>
    <col min="7991" max="7991" width="20.75" style="769" bestFit="1" customWidth="1"/>
    <col min="7992" max="7992" width="16.375" style="769" bestFit="1" customWidth="1"/>
    <col min="7993" max="7993" width="20.75" style="769" bestFit="1" customWidth="1"/>
    <col min="7994" max="7994" width="16.375" style="769" bestFit="1" customWidth="1"/>
    <col min="7995" max="7995" width="20.75" style="769" bestFit="1" customWidth="1"/>
    <col min="7996" max="7996" width="16.375" style="769" bestFit="1" customWidth="1"/>
    <col min="7997" max="7997" width="20.75" style="769" bestFit="1" customWidth="1"/>
    <col min="7998" max="7998" width="16.375" style="769" bestFit="1" customWidth="1"/>
    <col min="7999" max="7999" width="20.75" style="769" bestFit="1" customWidth="1"/>
    <col min="8000" max="8000" width="14.125" style="769" bestFit="1" customWidth="1"/>
    <col min="8001" max="8001" width="18.625" style="769" bestFit="1" customWidth="1"/>
    <col min="8002" max="8002" width="16.375" style="769" bestFit="1" customWidth="1"/>
    <col min="8003" max="8003" width="20.75" style="769" bestFit="1" customWidth="1"/>
    <col min="8004" max="8004" width="16.375" style="769" bestFit="1" customWidth="1"/>
    <col min="8005" max="8005" width="20.75" style="769" bestFit="1" customWidth="1"/>
    <col min="8006" max="8011" width="23" style="769" bestFit="1" customWidth="1"/>
    <col min="8012" max="8013" width="18.625" style="769" bestFit="1" customWidth="1"/>
    <col min="8014" max="8014" width="10.5" style="769" bestFit="1" customWidth="1"/>
    <col min="8015" max="8015" width="11.875" style="769" bestFit="1" customWidth="1"/>
    <col min="8016" max="8016" width="10.5" style="769" bestFit="1" customWidth="1"/>
    <col min="8017" max="8018" width="11.875" style="769" bestFit="1" customWidth="1"/>
    <col min="8019" max="8019" width="16.375" style="769" bestFit="1" customWidth="1"/>
    <col min="8020" max="8020" width="17.875" style="769" bestFit="1" customWidth="1"/>
    <col min="8021" max="8021" width="22.25" style="769" bestFit="1" customWidth="1"/>
    <col min="8022" max="8022" width="7.75" style="769" bestFit="1" customWidth="1"/>
    <col min="8023" max="8025" width="11.875" style="769" bestFit="1" customWidth="1"/>
    <col min="8026" max="8026" width="16.375" style="769" bestFit="1" customWidth="1"/>
    <col min="8027" max="8029" width="11.875" style="769" bestFit="1" customWidth="1"/>
    <col min="8030" max="8030" width="14.125" style="769" bestFit="1" customWidth="1"/>
    <col min="8031" max="8031" width="11.875" style="769" bestFit="1" customWidth="1"/>
    <col min="8032" max="8032" width="16.375" style="769" bestFit="1" customWidth="1"/>
    <col min="8033" max="8033" width="18.625" style="769" bestFit="1" customWidth="1"/>
    <col min="8034" max="8034" width="10.5" style="769" bestFit="1" customWidth="1"/>
    <col min="8035" max="8035" width="14.25" style="769" bestFit="1" customWidth="1"/>
    <col min="8036" max="8037" width="13.375" style="769" bestFit="1" customWidth="1"/>
    <col min="8038" max="8038" width="16.375" style="769" bestFit="1" customWidth="1"/>
    <col min="8039" max="8039" width="16.5" style="769" bestFit="1" customWidth="1"/>
    <col min="8040" max="8041" width="20.125" style="769" bestFit="1" customWidth="1"/>
    <col min="8042" max="8043" width="23" style="769" bestFit="1" customWidth="1"/>
    <col min="8044" max="8044" width="18.625" style="769" bestFit="1" customWidth="1"/>
    <col min="8045" max="8045" width="9.25" style="769" bestFit="1" customWidth="1"/>
    <col min="8046" max="8046" width="7.25" style="769" bestFit="1" customWidth="1"/>
    <col min="8047" max="8047" width="10.375" style="769" bestFit="1" customWidth="1"/>
    <col min="8048" max="8049" width="11.875" style="769" bestFit="1" customWidth="1"/>
    <col min="8050" max="8050" width="14.375" style="769" bestFit="1" customWidth="1"/>
    <col min="8051" max="8051" width="11.875" style="769" bestFit="1" customWidth="1"/>
    <col min="8052" max="8053" width="16.375" style="769" bestFit="1" customWidth="1"/>
    <col min="8054" max="8054" width="11.875" style="769" bestFit="1" customWidth="1"/>
    <col min="8055" max="8056" width="16.375" style="769" bestFit="1" customWidth="1"/>
    <col min="8057" max="8057" width="17.875" style="769" bestFit="1" customWidth="1"/>
    <col min="8058" max="8058" width="16.375" style="769" bestFit="1" customWidth="1"/>
    <col min="8059" max="8059" width="17.875" style="769" bestFit="1" customWidth="1"/>
    <col min="8060" max="8060" width="5.75" style="769" bestFit="1" customWidth="1"/>
    <col min="8061" max="8062" width="9.75" style="769" bestFit="1" customWidth="1"/>
    <col min="8063" max="8063" width="7.75" style="769" bestFit="1" customWidth="1"/>
    <col min="8064" max="8064" width="9.75" style="769" bestFit="1" customWidth="1"/>
    <col min="8065" max="8065" width="59.375" style="769" bestFit="1" customWidth="1"/>
    <col min="8066" max="8066" width="45.5" style="769" bestFit="1" customWidth="1"/>
    <col min="8067" max="8067" width="27.625" style="769" bestFit="1" customWidth="1"/>
    <col min="8068" max="8068" width="11.875" style="769" bestFit="1" customWidth="1"/>
    <col min="8069" max="8072" width="14.125" style="769" bestFit="1" customWidth="1"/>
    <col min="8073" max="8073" width="15.625" style="769" bestFit="1" customWidth="1"/>
    <col min="8074" max="8074" width="14.125" style="769" bestFit="1" customWidth="1"/>
    <col min="8075" max="8076" width="19.625" style="769" bestFit="1" customWidth="1"/>
    <col min="8077" max="8077" width="21.875" style="769" bestFit="1" customWidth="1"/>
    <col min="8078" max="8078" width="19.375" style="769" bestFit="1" customWidth="1"/>
    <col min="8079" max="8079" width="16.375" style="769" bestFit="1" customWidth="1"/>
    <col min="8080" max="8080" width="23" style="769" bestFit="1" customWidth="1"/>
    <col min="8081" max="8082" width="14.125" style="769" bestFit="1" customWidth="1"/>
    <col min="8083" max="8083" width="23.25" style="769" bestFit="1" customWidth="1"/>
    <col min="8084" max="8085" width="14.375" style="769" bestFit="1" customWidth="1"/>
    <col min="8086" max="8086" width="23.125" style="769" bestFit="1" customWidth="1"/>
    <col min="8087" max="8087" width="18.875" style="769" bestFit="1" customWidth="1"/>
    <col min="8088" max="8088" width="14.375" style="769" bestFit="1" customWidth="1"/>
    <col min="8089" max="8089" width="16.5" style="769" bestFit="1" customWidth="1"/>
    <col min="8090" max="8090" width="25.25" style="769" bestFit="1" customWidth="1"/>
    <col min="8091" max="8092" width="18.625" style="769" bestFit="1" customWidth="1"/>
    <col min="8093" max="8093" width="23" style="769" bestFit="1" customWidth="1"/>
    <col min="8094" max="8095" width="26.75" style="769" bestFit="1" customWidth="1"/>
    <col min="8096" max="8096" width="25.25" style="769" bestFit="1" customWidth="1"/>
    <col min="8097" max="8097" width="29.625" style="769" bestFit="1" customWidth="1"/>
    <col min="8098" max="8098" width="25.25" style="769" bestFit="1" customWidth="1"/>
    <col min="8099" max="8099" width="29.625" style="769" bestFit="1" customWidth="1"/>
    <col min="8100" max="8103" width="20.875" style="769" bestFit="1" customWidth="1"/>
    <col min="8104" max="8104" width="13.875" style="769" bestFit="1" customWidth="1"/>
    <col min="8105" max="8105" width="16.5" style="769" bestFit="1" customWidth="1"/>
    <col min="8106" max="8106" width="7.75" style="769" bestFit="1" customWidth="1"/>
    <col min="8107" max="8107" width="20.75" style="769" bestFit="1" customWidth="1"/>
    <col min="8108" max="8110" width="16.375" style="769" bestFit="1" customWidth="1"/>
    <col min="8111" max="8114" width="31" style="769" bestFit="1" customWidth="1"/>
    <col min="8115" max="8116" width="18.625" style="769" bestFit="1" customWidth="1"/>
    <col min="8117" max="8117" width="16.375" style="769" bestFit="1" customWidth="1"/>
    <col min="8118" max="8119" width="18.625" style="769" bestFit="1" customWidth="1"/>
    <col min="8120" max="8120" width="16.375" style="769" bestFit="1" customWidth="1"/>
    <col min="8121" max="8122" width="18.625" style="769" bestFit="1" customWidth="1"/>
    <col min="8123" max="8123" width="20.75" style="769" bestFit="1" customWidth="1"/>
    <col min="8124" max="8125" width="23" style="769" bestFit="1" customWidth="1"/>
    <col min="8126" max="8126" width="25.25" style="769" bestFit="1" customWidth="1"/>
    <col min="8127" max="8127" width="23" style="769" bestFit="1" customWidth="1"/>
    <col min="8128" max="8128" width="20.75" style="769" bestFit="1" customWidth="1"/>
    <col min="8129" max="8130" width="23" style="769" bestFit="1" customWidth="1"/>
    <col min="8131" max="8131" width="25.25" style="769" bestFit="1" customWidth="1"/>
    <col min="8132" max="8132" width="23" style="769" bestFit="1" customWidth="1"/>
    <col min="8133" max="8133" width="18.625" style="769" bestFit="1" customWidth="1"/>
    <col min="8134" max="8136" width="20.75" style="769" bestFit="1" customWidth="1"/>
    <col min="8137" max="8137" width="19.75" style="769" bestFit="1" customWidth="1"/>
    <col min="8138" max="8139" width="22" style="769" bestFit="1" customWidth="1"/>
    <col min="8140" max="8140" width="14.125" style="769" bestFit="1" customWidth="1"/>
    <col min="8141" max="8142" width="20.75" style="769" bestFit="1" customWidth="1"/>
    <col min="8143" max="8144" width="18.625" style="769" bestFit="1" customWidth="1"/>
    <col min="8145" max="8147" width="20.75" style="769" bestFit="1" customWidth="1"/>
    <col min="8148" max="8149" width="23" style="769" bestFit="1" customWidth="1"/>
    <col min="8150" max="8150" width="20.75" style="769" bestFit="1" customWidth="1"/>
    <col min="8151" max="8152" width="23" style="769" bestFit="1" customWidth="1"/>
    <col min="8153" max="8153" width="25.25" style="769" bestFit="1" customWidth="1"/>
    <col min="8154" max="8155" width="23" style="769" bestFit="1" customWidth="1"/>
    <col min="8156" max="8158" width="25.25" style="769" bestFit="1" customWidth="1"/>
    <col min="8159" max="8160" width="27.5" style="769" bestFit="1" customWidth="1"/>
    <col min="8161" max="8161" width="25.25" style="769" bestFit="1" customWidth="1"/>
    <col min="8162" max="8163" width="27.5" style="769" bestFit="1" customWidth="1"/>
    <col min="8164" max="8164" width="29.625" style="769" bestFit="1" customWidth="1"/>
    <col min="8165" max="8165" width="27.5" style="769" bestFit="1" customWidth="1"/>
    <col min="8166" max="8166" width="24.5" style="769" bestFit="1" customWidth="1"/>
    <col min="8167" max="8167" width="29" style="769" bestFit="1" customWidth="1"/>
    <col min="8168" max="8169" width="20.75" style="769" bestFit="1" customWidth="1"/>
    <col min="8170" max="8170" width="27.5" style="769" bestFit="1" customWidth="1"/>
    <col min="8171" max="8172" width="23" style="769" bestFit="1" customWidth="1"/>
    <col min="8173" max="8173" width="29.625" style="769" bestFit="1" customWidth="1"/>
    <col min="8174" max="8174" width="9.125" style="769" bestFit="1" customWidth="1"/>
    <col min="8175" max="8177" width="18.125" style="769" bestFit="1" customWidth="1"/>
    <col min="8178" max="8178" width="20.375" style="769" bestFit="1" customWidth="1"/>
    <col min="8179" max="8179" width="25.25" style="769" bestFit="1" customWidth="1"/>
    <col min="8180" max="8180" width="27.5" style="769" bestFit="1" customWidth="1"/>
    <col min="8181" max="8182" width="9.125" style="769" bestFit="1" customWidth="1"/>
    <col min="8183" max="8183" width="11.25" style="769" bestFit="1" customWidth="1"/>
    <col min="8184" max="8184" width="15" style="769" bestFit="1" customWidth="1"/>
    <col min="8185" max="8185" width="16.375" style="769" bestFit="1" customWidth="1"/>
    <col min="8186" max="8188" width="23.25" style="769" bestFit="1" customWidth="1"/>
    <col min="8189" max="8190" width="20.75" style="769" bestFit="1" customWidth="1"/>
    <col min="8191" max="8191" width="6.625" style="769" bestFit="1" customWidth="1"/>
    <col min="8192" max="8192" width="9" style="769"/>
    <col min="8193" max="8193" width="16.375" style="769" bestFit="1" customWidth="1"/>
    <col min="8194" max="8194" width="14.125" style="769" bestFit="1" customWidth="1"/>
    <col min="8195" max="8197" width="9.75" style="769" bestFit="1" customWidth="1"/>
    <col min="8198" max="8198" width="14.125" style="769" bestFit="1" customWidth="1"/>
    <col min="8199" max="8199" width="15.25" style="769" customWidth="1"/>
    <col min="8200" max="8200" width="14.125" style="769" bestFit="1" customWidth="1"/>
    <col min="8201" max="8201" width="15.25" style="769" bestFit="1" customWidth="1"/>
    <col min="8202" max="8204" width="13.625" style="769" bestFit="1" customWidth="1"/>
    <col min="8205" max="8205" width="12" style="769" bestFit="1" customWidth="1"/>
    <col min="8206" max="8206" width="22.125" style="769" bestFit="1" customWidth="1"/>
    <col min="8207" max="8208" width="30.125" style="769" bestFit="1" customWidth="1"/>
    <col min="8209" max="8210" width="21" style="769" bestFit="1" customWidth="1"/>
    <col min="8211" max="8211" width="18.75" style="769" bestFit="1" customWidth="1"/>
    <col min="8212" max="8212" width="21" style="769" bestFit="1" customWidth="1"/>
    <col min="8213" max="8214" width="9.75" style="769" bestFit="1" customWidth="1"/>
    <col min="8215" max="8215" width="18.875" style="769" bestFit="1" customWidth="1"/>
    <col min="8216" max="8216" width="9.75" style="769" bestFit="1" customWidth="1"/>
    <col min="8217" max="8217" width="18.875" style="769" bestFit="1" customWidth="1"/>
    <col min="8218" max="8219" width="9.75" style="769" bestFit="1" customWidth="1"/>
    <col min="8220" max="8221" width="12.125" style="769" bestFit="1" customWidth="1"/>
    <col min="8222" max="8222" width="7.125" style="769" bestFit="1" customWidth="1"/>
    <col min="8223" max="8223" width="9.75" style="769" bestFit="1" customWidth="1"/>
    <col min="8224" max="8224" width="15.5" style="769" bestFit="1" customWidth="1"/>
    <col min="8225" max="8225" width="19.375" style="769" bestFit="1" customWidth="1"/>
    <col min="8226" max="8226" width="5.75" style="769" bestFit="1" customWidth="1"/>
    <col min="8227" max="8227" width="9.75" style="769" bestFit="1" customWidth="1"/>
    <col min="8228" max="8228" width="11.875" style="769" bestFit="1" customWidth="1"/>
    <col min="8229" max="8229" width="9.125" style="769" bestFit="1" customWidth="1"/>
    <col min="8230" max="8230" width="10.5" style="769" bestFit="1" customWidth="1"/>
    <col min="8231" max="8231" width="16.375" style="769" bestFit="1" customWidth="1"/>
    <col min="8232" max="8232" width="12.125" style="769" bestFit="1" customWidth="1"/>
    <col min="8233" max="8233" width="10.375" style="769" bestFit="1" customWidth="1"/>
    <col min="8234" max="8234" width="11.875" style="769" bestFit="1" customWidth="1"/>
    <col min="8235" max="8243" width="16.375" style="769" bestFit="1" customWidth="1"/>
    <col min="8244" max="8244" width="10.625" style="769" bestFit="1" customWidth="1"/>
    <col min="8245" max="8245" width="11.875" style="769" bestFit="1" customWidth="1"/>
    <col min="8246" max="8246" width="16.375" style="769" bestFit="1" customWidth="1"/>
    <col min="8247" max="8247" width="20.75" style="769" bestFit="1" customWidth="1"/>
    <col min="8248" max="8248" width="16.375" style="769" bestFit="1" customWidth="1"/>
    <col min="8249" max="8249" width="20.75" style="769" bestFit="1" customWidth="1"/>
    <col min="8250" max="8250" width="16.375" style="769" bestFit="1" customWidth="1"/>
    <col min="8251" max="8251" width="20.75" style="769" bestFit="1" customWidth="1"/>
    <col min="8252" max="8252" width="16.375" style="769" bestFit="1" customWidth="1"/>
    <col min="8253" max="8253" width="20.75" style="769" bestFit="1" customWidth="1"/>
    <col min="8254" max="8254" width="16.375" style="769" bestFit="1" customWidth="1"/>
    <col min="8255" max="8255" width="20.75" style="769" bestFit="1" customWidth="1"/>
    <col min="8256" max="8256" width="14.125" style="769" bestFit="1" customWidth="1"/>
    <col min="8257" max="8257" width="18.625" style="769" bestFit="1" customWidth="1"/>
    <col min="8258" max="8258" width="16.375" style="769" bestFit="1" customWidth="1"/>
    <col min="8259" max="8259" width="20.75" style="769" bestFit="1" customWidth="1"/>
    <col min="8260" max="8260" width="16.375" style="769" bestFit="1" customWidth="1"/>
    <col min="8261" max="8261" width="20.75" style="769" bestFit="1" customWidth="1"/>
    <col min="8262" max="8267" width="23" style="769" bestFit="1" customWidth="1"/>
    <col min="8268" max="8269" width="18.625" style="769" bestFit="1" customWidth="1"/>
    <col min="8270" max="8270" width="10.5" style="769" bestFit="1" customWidth="1"/>
    <col min="8271" max="8271" width="11.875" style="769" bestFit="1" customWidth="1"/>
    <col min="8272" max="8272" width="10.5" style="769" bestFit="1" customWidth="1"/>
    <col min="8273" max="8274" width="11.875" style="769" bestFit="1" customWidth="1"/>
    <col min="8275" max="8275" width="16.375" style="769" bestFit="1" customWidth="1"/>
    <col min="8276" max="8276" width="17.875" style="769" bestFit="1" customWidth="1"/>
    <col min="8277" max="8277" width="22.25" style="769" bestFit="1" customWidth="1"/>
    <col min="8278" max="8278" width="7.75" style="769" bestFit="1" customWidth="1"/>
    <col min="8279" max="8281" width="11.875" style="769" bestFit="1" customWidth="1"/>
    <col min="8282" max="8282" width="16.375" style="769" bestFit="1" customWidth="1"/>
    <col min="8283" max="8285" width="11.875" style="769" bestFit="1" customWidth="1"/>
    <col min="8286" max="8286" width="14.125" style="769" bestFit="1" customWidth="1"/>
    <col min="8287" max="8287" width="11.875" style="769" bestFit="1" customWidth="1"/>
    <col min="8288" max="8288" width="16.375" style="769" bestFit="1" customWidth="1"/>
    <col min="8289" max="8289" width="18.625" style="769" bestFit="1" customWidth="1"/>
    <col min="8290" max="8290" width="10.5" style="769" bestFit="1" customWidth="1"/>
    <col min="8291" max="8291" width="14.25" style="769" bestFit="1" customWidth="1"/>
    <col min="8292" max="8293" width="13.375" style="769" bestFit="1" customWidth="1"/>
    <col min="8294" max="8294" width="16.375" style="769" bestFit="1" customWidth="1"/>
    <col min="8295" max="8295" width="16.5" style="769" bestFit="1" customWidth="1"/>
    <col min="8296" max="8297" width="20.125" style="769" bestFit="1" customWidth="1"/>
    <col min="8298" max="8299" width="23" style="769" bestFit="1" customWidth="1"/>
    <col min="8300" max="8300" width="18.625" style="769" bestFit="1" customWidth="1"/>
    <col min="8301" max="8301" width="9.25" style="769" bestFit="1" customWidth="1"/>
    <col min="8302" max="8302" width="7.25" style="769" bestFit="1" customWidth="1"/>
    <col min="8303" max="8303" width="10.375" style="769" bestFit="1" customWidth="1"/>
    <col min="8304" max="8305" width="11.875" style="769" bestFit="1" customWidth="1"/>
    <col min="8306" max="8306" width="14.375" style="769" bestFit="1" customWidth="1"/>
    <col min="8307" max="8307" width="11.875" style="769" bestFit="1" customWidth="1"/>
    <col min="8308" max="8309" width="16.375" style="769" bestFit="1" customWidth="1"/>
    <col min="8310" max="8310" width="11.875" style="769" bestFit="1" customWidth="1"/>
    <col min="8311" max="8312" width="16.375" style="769" bestFit="1" customWidth="1"/>
    <col min="8313" max="8313" width="17.875" style="769" bestFit="1" customWidth="1"/>
    <col min="8314" max="8314" width="16.375" style="769" bestFit="1" customWidth="1"/>
    <col min="8315" max="8315" width="17.875" style="769" bestFit="1" customWidth="1"/>
    <col min="8316" max="8316" width="5.75" style="769" bestFit="1" customWidth="1"/>
    <col min="8317" max="8318" width="9.75" style="769" bestFit="1" customWidth="1"/>
    <col min="8319" max="8319" width="7.75" style="769" bestFit="1" customWidth="1"/>
    <col min="8320" max="8320" width="9.75" style="769" bestFit="1" customWidth="1"/>
    <col min="8321" max="8321" width="59.375" style="769" bestFit="1" customWidth="1"/>
    <col min="8322" max="8322" width="45.5" style="769" bestFit="1" customWidth="1"/>
    <col min="8323" max="8323" width="27.625" style="769" bestFit="1" customWidth="1"/>
    <col min="8324" max="8324" width="11.875" style="769" bestFit="1" customWidth="1"/>
    <col min="8325" max="8328" width="14.125" style="769" bestFit="1" customWidth="1"/>
    <col min="8329" max="8329" width="15.625" style="769" bestFit="1" customWidth="1"/>
    <col min="8330" max="8330" width="14.125" style="769" bestFit="1" customWidth="1"/>
    <col min="8331" max="8332" width="19.625" style="769" bestFit="1" customWidth="1"/>
    <col min="8333" max="8333" width="21.875" style="769" bestFit="1" customWidth="1"/>
    <col min="8334" max="8334" width="19.375" style="769" bestFit="1" customWidth="1"/>
    <col min="8335" max="8335" width="16.375" style="769" bestFit="1" customWidth="1"/>
    <col min="8336" max="8336" width="23" style="769" bestFit="1" customWidth="1"/>
    <col min="8337" max="8338" width="14.125" style="769" bestFit="1" customWidth="1"/>
    <col min="8339" max="8339" width="23.25" style="769" bestFit="1" customWidth="1"/>
    <col min="8340" max="8341" width="14.375" style="769" bestFit="1" customWidth="1"/>
    <col min="8342" max="8342" width="23.125" style="769" bestFit="1" customWidth="1"/>
    <col min="8343" max="8343" width="18.875" style="769" bestFit="1" customWidth="1"/>
    <col min="8344" max="8344" width="14.375" style="769" bestFit="1" customWidth="1"/>
    <col min="8345" max="8345" width="16.5" style="769" bestFit="1" customWidth="1"/>
    <col min="8346" max="8346" width="25.25" style="769" bestFit="1" customWidth="1"/>
    <col min="8347" max="8348" width="18.625" style="769" bestFit="1" customWidth="1"/>
    <col min="8349" max="8349" width="23" style="769" bestFit="1" customWidth="1"/>
    <col min="8350" max="8351" width="26.75" style="769" bestFit="1" customWidth="1"/>
    <col min="8352" max="8352" width="25.25" style="769" bestFit="1" customWidth="1"/>
    <col min="8353" max="8353" width="29.625" style="769" bestFit="1" customWidth="1"/>
    <col min="8354" max="8354" width="25.25" style="769" bestFit="1" customWidth="1"/>
    <col min="8355" max="8355" width="29.625" style="769" bestFit="1" customWidth="1"/>
    <col min="8356" max="8359" width="20.875" style="769" bestFit="1" customWidth="1"/>
    <col min="8360" max="8360" width="13.875" style="769" bestFit="1" customWidth="1"/>
    <col min="8361" max="8361" width="16.5" style="769" bestFit="1" customWidth="1"/>
    <col min="8362" max="8362" width="7.75" style="769" bestFit="1" customWidth="1"/>
    <col min="8363" max="8363" width="20.75" style="769" bestFit="1" customWidth="1"/>
    <col min="8364" max="8366" width="16.375" style="769" bestFit="1" customWidth="1"/>
    <col min="8367" max="8370" width="31" style="769" bestFit="1" customWidth="1"/>
    <col min="8371" max="8372" width="18.625" style="769" bestFit="1" customWidth="1"/>
    <col min="8373" max="8373" width="16.375" style="769" bestFit="1" customWidth="1"/>
    <col min="8374" max="8375" width="18.625" style="769" bestFit="1" customWidth="1"/>
    <col min="8376" max="8376" width="16.375" style="769" bestFit="1" customWidth="1"/>
    <col min="8377" max="8378" width="18.625" style="769" bestFit="1" customWidth="1"/>
    <col min="8379" max="8379" width="20.75" style="769" bestFit="1" customWidth="1"/>
    <col min="8380" max="8381" width="23" style="769" bestFit="1" customWidth="1"/>
    <col min="8382" max="8382" width="25.25" style="769" bestFit="1" customWidth="1"/>
    <col min="8383" max="8383" width="23" style="769" bestFit="1" customWidth="1"/>
    <col min="8384" max="8384" width="20.75" style="769" bestFit="1" customWidth="1"/>
    <col min="8385" max="8386" width="23" style="769" bestFit="1" customWidth="1"/>
    <col min="8387" max="8387" width="25.25" style="769" bestFit="1" customWidth="1"/>
    <col min="8388" max="8388" width="23" style="769" bestFit="1" customWidth="1"/>
    <col min="8389" max="8389" width="18.625" style="769" bestFit="1" customWidth="1"/>
    <col min="8390" max="8392" width="20.75" style="769" bestFit="1" customWidth="1"/>
    <col min="8393" max="8393" width="19.75" style="769" bestFit="1" customWidth="1"/>
    <col min="8394" max="8395" width="22" style="769" bestFit="1" customWidth="1"/>
    <col min="8396" max="8396" width="14.125" style="769" bestFit="1" customWidth="1"/>
    <col min="8397" max="8398" width="20.75" style="769" bestFit="1" customWidth="1"/>
    <col min="8399" max="8400" width="18.625" style="769" bestFit="1" customWidth="1"/>
    <col min="8401" max="8403" width="20.75" style="769" bestFit="1" customWidth="1"/>
    <col min="8404" max="8405" width="23" style="769" bestFit="1" customWidth="1"/>
    <col min="8406" max="8406" width="20.75" style="769" bestFit="1" customWidth="1"/>
    <col min="8407" max="8408" width="23" style="769" bestFit="1" customWidth="1"/>
    <col min="8409" max="8409" width="25.25" style="769" bestFit="1" customWidth="1"/>
    <col min="8410" max="8411" width="23" style="769" bestFit="1" customWidth="1"/>
    <col min="8412" max="8414" width="25.25" style="769" bestFit="1" customWidth="1"/>
    <col min="8415" max="8416" width="27.5" style="769" bestFit="1" customWidth="1"/>
    <col min="8417" max="8417" width="25.25" style="769" bestFit="1" customWidth="1"/>
    <col min="8418" max="8419" width="27.5" style="769" bestFit="1" customWidth="1"/>
    <col min="8420" max="8420" width="29.625" style="769" bestFit="1" customWidth="1"/>
    <col min="8421" max="8421" width="27.5" style="769" bestFit="1" customWidth="1"/>
    <col min="8422" max="8422" width="24.5" style="769" bestFit="1" customWidth="1"/>
    <col min="8423" max="8423" width="29" style="769" bestFit="1" customWidth="1"/>
    <col min="8424" max="8425" width="20.75" style="769" bestFit="1" customWidth="1"/>
    <col min="8426" max="8426" width="27.5" style="769" bestFit="1" customWidth="1"/>
    <col min="8427" max="8428" width="23" style="769" bestFit="1" customWidth="1"/>
    <col min="8429" max="8429" width="29.625" style="769" bestFit="1" customWidth="1"/>
    <col min="8430" max="8430" width="9.125" style="769" bestFit="1" customWidth="1"/>
    <col min="8431" max="8433" width="18.125" style="769" bestFit="1" customWidth="1"/>
    <col min="8434" max="8434" width="20.375" style="769" bestFit="1" customWidth="1"/>
    <col min="8435" max="8435" width="25.25" style="769" bestFit="1" customWidth="1"/>
    <col min="8436" max="8436" width="27.5" style="769" bestFit="1" customWidth="1"/>
    <col min="8437" max="8438" width="9.125" style="769" bestFit="1" customWidth="1"/>
    <col min="8439" max="8439" width="11.25" style="769" bestFit="1" customWidth="1"/>
    <col min="8440" max="8440" width="15" style="769" bestFit="1" customWidth="1"/>
    <col min="8441" max="8441" width="16.375" style="769" bestFit="1" customWidth="1"/>
    <col min="8442" max="8444" width="23.25" style="769" bestFit="1" customWidth="1"/>
    <col min="8445" max="8446" width="20.75" style="769" bestFit="1" customWidth="1"/>
    <col min="8447" max="8447" width="6.625" style="769" bestFit="1" customWidth="1"/>
    <col min="8448" max="8448" width="9" style="769"/>
    <col min="8449" max="8449" width="16.375" style="769" bestFit="1" customWidth="1"/>
    <col min="8450" max="8450" width="14.125" style="769" bestFit="1" customWidth="1"/>
    <col min="8451" max="8453" width="9.75" style="769" bestFit="1" customWidth="1"/>
    <col min="8454" max="8454" width="14.125" style="769" bestFit="1" customWidth="1"/>
    <col min="8455" max="8455" width="15.25" style="769" customWidth="1"/>
    <col min="8456" max="8456" width="14.125" style="769" bestFit="1" customWidth="1"/>
    <col min="8457" max="8457" width="15.25" style="769" bestFit="1" customWidth="1"/>
    <col min="8458" max="8460" width="13.625" style="769" bestFit="1" customWidth="1"/>
    <col min="8461" max="8461" width="12" style="769" bestFit="1" customWidth="1"/>
    <col min="8462" max="8462" width="22.125" style="769" bestFit="1" customWidth="1"/>
    <col min="8463" max="8464" width="30.125" style="769" bestFit="1" customWidth="1"/>
    <col min="8465" max="8466" width="21" style="769" bestFit="1" customWidth="1"/>
    <col min="8467" max="8467" width="18.75" style="769" bestFit="1" customWidth="1"/>
    <col min="8468" max="8468" width="21" style="769" bestFit="1" customWidth="1"/>
    <col min="8469" max="8470" width="9.75" style="769" bestFit="1" customWidth="1"/>
    <col min="8471" max="8471" width="18.875" style="769" bestFit="1" customWidth="1"/>
    <col min="8472" max="8472" width="9.75" style="769" bestFit="1" customWidth="1"/>
    <col min="8473" max="8473" width="18.875" style="769" bestFit="1" customWidth="1"/>
    <col min="8474" max="8475" width="9.75" style="769" bestFit="1" customWidth="1"/>
    <col min="8476" max="8477" width="12.125" style="769" bestFit="1" customWidth="1"/>
    <col min="8478" max="8478" width="7.125" style="769" bestFit="1" customWidth="1"/>
    <col min="8479" max="8479" width="9.75" style="769" bestFit="1" customWidth="1"/>
    <col min="8480" max="8480" width="15.5" style="769" bestFit="1" customWidth="1"/>
    <col min="8481" max="8481" width="19.375" style="769" bestFit="1" customWidth="1"/>
    <col min="8482" max="8482" width="5.75" style="769" bestFit="1" customWidth="1"/>
    <col min="8483" max="8483" width="9.75" style="769" bestFit="1" customWidth="1"/>
    <col min="8484" max="8484" width="11.875" style="769" bestFit="1" customWidth="1"/>
    <col min="8485" max="8485" width="9.125" style="769" bestFit="1" customWidth="1"/>
    <col min="8486" max="8486" width="10.5" style="769" bestFit="1" customWidth="1"/>
    <col min="8487" max="8487" width="16.375" style="769" bestFit="1" customWidth="1"/>
    <col min="8488" max="8488" width="12.125" style="769" bestFit="1" customWidth="1"/>
    <col min="8489" max="8489" width="10.375" style="769" bestFit="1" customWidth="1"/>
    <col min="8490" max="8490" width="11.875" style="769" bestFit="1" customWidth="1"/>
    <col min="8491" max="8499" width="16.375" style="769" bestFit="1" customWidth="1"/>
    <col min="8500" max="8500" width="10.625" style="769" bestFit="1" customWidth="1"/>
    <col min="8501" max="8501" width="11.875" style="769" bestFit="1" customWidth="1"/>
    <col min="8502" max="8502" width="16.375" style="769" bestFit="1" customWidth="1"/>
    <col min="8503" max="8503" width="20.75" style="769" bestFit="1" customWidth="1"/>
    <col min="8504" max="8504" width="16.375" style="769" bestFit="1" customWidth="1"/>
    <col min="8505" max="8505" width="20.75" style="769" bestFit="1" customWidth="1"/>
    <col min="8506" max="8506" width="16.375" style="769" bestFit="1" customWidth="1"/>
    <col min="8507" max="8507" width="20.75" style="769" bestFit="1" customWidth="1"/>
    <col min="8508" max="8508" width="16.375" style="769" bestFit="1" customWidth="1"/>
    <col min="8509" max="8509" width="20.75" style="769" bestFit="1" customWidth="1"/>
    <col min="8510" max="8510" width="16.375" style="769" bestFit="1" customWidth="1"/>
    <col min="8511" max="8511" width="20.75" style="769" bestFit="1" customWidth="1"/>
    <col min="8512" max="8512" width="14.125" style="769" bestFit="1" customWidth="1"/>
    <col min="8513" max="8513" width="18.625" style="769" bestFit="1" customWidth="1"/>
    <col min="8514" max="8514" width="16.375" style="769" bestFit="1" customWidth="1"/>
    <col min="8515" max="8515" width="20.75" style="769" bestFit="1" customWidth="1"/>
    <col min="8516" max="8516" width="16.375" style="769" bestFit="1" customWidth="1"/>
    <col min="8517" max="8517" width="20.75" style="769" bestFit="1" customWidth="1"/>
    <col min="8518" max="8523" width="23" style="769" bestFit="1" customWidth="1"/>
    <col min="8524" max="8525" width="18.625" style="769" bestFit="1" customWidth="1"/>
    <col min="8526" max="8526" width="10.5" style="769" bestFit="1" customWidth="1"/>
    <col min="8527" max="8527" width="11.875" style="769" bestFit="1" customWidth="1"/>
    <col min="8528" max="8528" width="10.5" style="769" bestFit="1" customWidth="1"/>
    <col min="8529" max="8530" width="11.875" style="769" bestFit="1" customWidth="1"/>
    <col min="8531" max="8531" width="16.375" style="769" bestFit="1" customWidth="1"/>
    <col min="8532" max="8532" width="17.875" style="769" bestFit="1" customWidth="1"/>
    <col min="8533" max="8533" width="22.25" style="769" bestFit="1" customWidth="1"/>
    <col min="8534" max="8534" width="7.75" style="769" bestFit="1" customWidth="1"/>
    <col min="8535" max="8537" width="11.875" style="769" bestFit="1" customWidth="1"/>
    <col min="8538" max="8538" width="16.375" style="769" bestFit="1" customWidth="1"/>
    <col min="8539" max="8541" width="11.875" style="769" bestFit="1" customWidth="1"/>
    <col min="8542" max="8542" width="14.125" style="769" bestFit="1" customWidth="1"/>
    <col min="8543" max="8543" width="11.875" style="769" bestFit="1" customWidth="1"/>
    <col min="8544" max="8544" width="16.375" style="769" bestFit="1" customWidth="1"/>
    <col min="8545" max="8545" width="18.625" style="769" bestFit="1" customWidth="1"/>
    <col min="8546" max="8546" width="10.5" style="769" bestFit="1" customWidth="1"/>
    <col min="8547" max="8547" width="14.25" style="769" bestFit="1" customWidth="1"/>
    <col min="8548" max="8549" width="13.375" style="769" bestFit="1" customWidth="1"/>
    <col min="8550" max="8550" width="16.375" style="769" bestFit="1" customWidth="1"/>
    <col min="8551" max="8551" width="16.5" style="769" bestFit="1" customWidth="1"/>
    <col min="8552" max="8553" width="20.125" style="769" bestFit="1" customWidth="1"/>
    <col min="8554" max="8555" width="23" style="769" bestFit="1" customWidth="1"/>
    <col min="8556" max="8556" width="18.625" style="769" bestFit="1" customWidth="1"/>
    <col min="8557" max="8557" width="9.25" style="769" bestFit="1" customWidth="1"/>
    <col min="8558" max="8558" width="7.25" style="769" bestFit="1" customWidth="1"/>
    <col min="8559" max="8559" width="10.375" style="769" bestFit="1" customWidth="1"/>
    <col min="8560" max="8561" width="11.875" style="769" bestFit="1" customWidth="1"/>
    <col min="8562" max="8562" width="14.375" style="769" bestFit="1" customWidth="1"/>
    <col min="8563" max="8563" width="11.875" style="769" bestFit="1" customWidth="1"/>
    <col min="8564" max="8565" width="16.375" style="769" bestFit="1" customWidth="1"/>
    <col min="8566" max="8566" width="11.875" style="769" bestFit="1" customWidth="1"/>
    <col min="8567" max="8568" width="16.375" style="769" bestFit="1" customWidth="1"/>
    <col min="8569" max="8569" width="17.875" style="769" bestFit="1" customWidth="1"/>
    <col min="8570" max="8570" width="16.375" style="769" bestFit="1" customWidth="1"/>
    <col min="8571" max="8571" width="17.875" style="769" bestFit="1" customWidth="1"/>
    <col min="8572" max="8572" width="5.75" style="769" bestFit="1" customWidth="1"/>
    <col min="8573" max="8574" width="9.75" style="769" bestFit="1" customWidth="1"/>
    <col min="8575" max="8575" width="7.75" style="769" bestFit="1" customWidth="1"/>
    <col min="8576" max="8576" width="9.75" style="769" bestFit="1" customWidth="1"/>
    <col min="8577" max="8577" width="59.375" style="769" bestFit="1" customWidth="1"/>
    <col min="8578" max="8578" width="45.5" style="769" bestFit="1" customWidth="1"/>
    <col min="8579" max="8579" width="27.625" style="769" bestFit="1" customWidth="1"/>
    <col min="8580" max="8580" width="11.875" style="769" bestFit="1" customWidth="1"/>
    <col min="8581" max="8584" width="14.125" style="769" bestFit="1" customWidth="1"/>
    <col min="8585" max="8585" width="15.625" style="769" bestFit="1" customWidth="1"/>
    <col min="8586" max="8586" width="14.125" style="769" bestFit="1" customWidth="1"/>
    <col min="8587" max="8588" width="19.625" style="769" bestFit="1" customWidth="1"/>
    <col min="8589" max="8589" width="21.875" style="769" bestFit="1" customWidth="1"/>
    <col min="8590" max="8590" width="19.375" style="769" bestFit="1" customWidth="1"/>
    <col min="8591" max="8591" width="16.375" style="769" bestFit="1" customWidth="1"/>
    <col min="8592" max="8592" width="23" style="769" bestFit="1" customWidth="1"/>
    <col min="8593" max="8594" width="14.125" style="769" bestFit="1" customWidth="1"/>
    <col min="8595" max="8595" width="23.25" style="769" bestFit="1" customWidth="1"/>
    <col min="8596" max="8597" width="14.375" style="769" bestFit="1" customWidth="1"/>
    <col min="8598" max="8598" width="23.125" style="769" bestFit="1" customWidth="1"/>
    <col min="8599" max="8599" width="18.875" style="769" bestFit="1" customWidth="1"/>
    <col min="8600" max="8600" width="14.375" style="769" bestFit="1" customWidth="1"/>
    <col min="8601" max="8601" width="16.5" style="769" bestFit="1" customWidth="1"/>
    <col min="8602" max="8602" width="25.25" style="769" bestFit="1" customWidth="1"/>
    <col min="8603" max="8604" width="18.625" style="769" bestFit="1" customWidth="1"/>
    <col min="8605" max="8605" width="23" style="769" bestFit="1" customWidth="1"/>
    <col min="8606" max="8607" width="26.75" style="769" bestFit="1" customWidth="1"/>
    <col min="8608" max="8608" width="25.25" style="769" bestFit="1" customWidth="1"/>
    <col min="8609" max="8609" width="29.625" style="769" bestFit="1" customWidth="1"/>
    <col min="8610" max="8610" width="25.25" style="769" bestFit="1" customWidth="1"/>
    <col min="8611" max="8611" width="29.625" style="769" bestFit="1" customWidth="1"/>
    <col min="8612" max="8615" width="20.875" style="769" bestFit="1" customWidth="1"/>
    <col min="8616" max="8616" width="13.875" style="769" bestFit="1" customWidth="1"/>
    <col min="8617" max="8617" width="16.5" style="769" bestFit="1" customWidth="1"/>
    <col min="8618" max="8618" width="7.75" style="769" bestFit="1" customWidth="1"/>
    <col min="8619" max="8619" width="20.75" style="769" bestFit="1" customWidth="1"/>
    <col min="8620" max="8622" width="16.375" style="769" bestFit="1" customWidth="1"/>
    <col min="8623" max="8626" width="31" style="769" bestFit="1" customWidth="1"/>
    <col min="8627" max="8628" width="18.625" style="769" bestFit="1" customWidth="1"/>
    <col min="8629" max="8629" width="16.375" style="769" bestFit="1" customWidth="1"/>
    <col min="8630" max="8631" width="18.625" style="769" bestFit="1" customWidth="1"/>
    <col min="8632" max="8632" width="16.375" style="769" bestFit="1" customWidth="1"/>
    <col min="8633" max="8634" width="18.625" style="769" bestFit="1" customWidth="1"/>
    <col min="8635" max="8635" width="20.75" style="769" bestFit="1" customWidth="1"/>
    <col min="8636" max="8637" width="23" style="769" bestFit="1" customWidth="1"/>
    <col min="8638" max="8638" width="25.25" style="769" bestFit="1" customWidth="1"/>
    <col min="8639" max="8639" width="23" style="769" bestFit="1" customWidth="1"/>
    <col min="8640" max="8640" width="20.75" style="769" bestFit="1" customWidth="1"/>
    <col min="8641" max="8642" width="23" style="769" bestFit="1" customWidth="1"/>
    <col min="8643" max="8643" width="25.25" style="769" bestFit="1" customWidth="1"/>
    <col min="8644" max="8644" width="23" style="769" bestFit="1" customWidth="1"/>
    <col min="8645" max="8645" width="18.625" style="769" bestFit="1" customWidth="1"/>
    <col min="8646" max="8648" width="20.75" style="769" bestFit="1" customWidth="1"/>
    <col min="8649" max="8649" width="19.75" style="769" bestFit="1" customWidth="1"/>
    <col min="8650" max="8651" width="22" style="769" bestFit="1" customWidth="1"/>
    <col min="8652" max="8652" width="14.125" style="769" bestFit="1" customWidth="1"/>
    <col min="8653" max="8654" width="20.75" style="769" bestFit="1" customWidth="1"/>
    <col min="8655" max="8656" width="18.625" style="769" bestFit="1" customWidth="1"/>
    <col min="8657" max="8659" width="20.75" style="769" bestFit="1" customWidth="1"/>
    <col min="8660" max="8661" width="23" style="769" bestFit="1" customWidth="1"/>
    <col min="8662" max="8662" width="20.75" style="769" bestFit="1" customWidth="1"/>
    <col min="8663" max="8664" width="23" style="769" bestFit="1" customWidth="1"/>
    <col min="8665" max="8665" width="25.25" style="769" bestFit="1" customWidth="1"/>
    <col min="8666" max="8667" width="23" style="769" bestFit="1" customWidth="1"/>
    <col min="8668" max="8670" width="25.25" style="769" bestFit="1" customWidth="1"/>
    <col min="8671" max="8672" width="27.5" style="769" bestFit="1" customWidth="1"/>
    <col min="8673" max="8673" width="25.25" style="769" bestFit="1" customWidth="1"/>
    <col min="8674" max="8675" width="27.5" style="769" bestFit="1" customWidth="1"/>
    <col min="8676" max="8676" width="29.625" style="769" bestFit="1" customWidth="1"/>
    <col min="8677" max="8677" width="27.5" style="769" bestFit="1" customWidth="1"/>
    <col min="8678" max="8678" width="24.5" style="769" bestFit="1" customWidth="1"/>
    <col min="8679" max="8679" width="29" style="769" bestFit="1" customWidth="1"/>
    <col min="8680" max="8681" width="20.75" style="769" bestFit="1" customWidth="1"/>
    <col min="8682" max="8682" width="27.5" style="769" bestFit="1" customWidth="1"/>
    <col min="8683" max="8684" width="23" style="769" bestFit="1" customWidth="1"/>
    <col min="8685" max="8685" width="29.625" style="769" bestFit="1" customWidth="1"/>
    <col min="8686" max="8686" width="9.125" style="769" bestFit="1" customWidth="1"/>
    <col min="8687" max="8689" width="18.125" style="769" bestFit="1" customWidth="1"/>
    <col min="8690" max="8690" width="20.375" style="769" bestFit="1" customWidth="1"/>
    <col min="8691" max="8691" width="25.25" style="769" bestFit="1" customWidth="1"/>
    <col min="8692" max="8692" width="27.5" style="769" bestFit="1" customWidth="1"/>
    <col min="8693" max="8694" width="9.125" style="769" bestFit="1" customWidth="1"/>
    <col min="8695" max="8695" width="11.25" style="769" bestFit="1" customWidth="1"/>
    <col min="8696" max="8696" width="15" style="769" bestFit="1" customWidth="1"/>
    <col min="8697" max="8697" width="16.375" style="769" bestFit="1" customWidth="1"/>
    <col min="8698" max="8700" width="23.25" style="769" bestFit="1" customWidth="1"/>
    <col min="8701" max="8702" width="20.75" style="769" bestFit="1" customWidth="1"/>
    <col min="8703" max="8703" width="6.625" style="769" bestFit="1" customWidth="1"/>
    <col min="8704" max="8704" width="9" style="769"/>
    <col min="8705" max="8705" width="16.375" style="769" bestFit="1" customWidth="1"/>
    <col min="8706" max="8706" width="14.125" style="769" bestFit="1" customWidth="1"/>
    <col min="8707" max="8709" width="9.75" style="769" bestFit="1" customWidth="1"/>
    <col min="8710" max="8710" width="14.125" style="769" bestFit="1" customWidth="1"/>
    <col min="8711" max="8711" width="15.25" style="769" customWidth="1"/>
    <col min="8712" max="8712" width="14.125" style="769" bestFit="1" customWidth="1"/>
    <col min="8713" max="8713" width="15.25" style="769" bestFit="1" customWidth="1"/>
    <col min="8714" max="8716" width="13.625" style="769" bestFit="1" customWidth="1"/>
    <col min="8717" max="8717" width="12" style="769" bestFit="1" customWidth="1"/>
    <col min="8718" max="8718" width="22.125" style="769" bestFit="1" customWidth="1"/>
    <col min="8719" max="8720" width="30.125" style="769" bestFit="1" customWidth="1"/>
    <col min="8721" max="8722" width="21" style="769" bestFit="1" customWidth="1"/>
    <col min="8723" max="8723" width="18.75" style="769" bestFit="1" customWidth="1"/>
    <col min="8724" max="8724" width="21" style="769" bestFit="1" customWidth="1"/>
    <col min="8725" max="8726" width="9.75" style="769" bestFit="1" customWidth="1"/>
    <col min="8727" max="8727" width="18.875" style="769" bestFit="1" customWidth="1"/>
    <col min="8728" max="8728" width="9.75" style="769" bestFit="1" customWidth="1"/>
    <col min="8729" max="8729" width="18.875" style="769" bestFit="1" customWidth="1"/>
    <col min="8730" max="8731" width="9.75" style="769" bestFit="1" customWidth="1"/>
    <col min="8732" max="8733" width="12.125" style="769" bestFit="1" customWidth="1"/>
    <col min="8734" max="8734" width="7.125" style="769" bestFit="1" customWidth="1"/>
    <col min="8735" max="8735" width="9.75" style="769" bestFit="1" customWidth="1"/>
    <col min="8736" max="8736" width="15.5" style="769" bestFit="1" customWidth="1"/>
    <col min="8737" max="8737" width="19.375" style="769" bestFit="1" customWidth="1"/>
    <col min="8738" max="8738" width="5.75" style="769" bestFit="1" customWidth="1"/>
    <col min="8739" max="8739" width="9.75" style="769" bestFit="1" customWidth="1"/>
    <col min="8740" max="8740" width="11.875" style="769" bestFit="1" customWidth="1"/>
    <col min="8741" max="8741" width="9.125" style="769" bestFit="1" customWidth="1"/>
    <col min="8742" max="8742" width="10.5" style="769" bestFit="1" customWidth="1"/>
    <col min="8743" max="8743" width="16.375" style="769" bestFit="1" customWidth="1"/>
    <col min="8744" max="8744" width="12.125" style="769" bestFit="1" customWidth="1"/>
    <col min="8745" max="8745" width="10.375" style="769" bestFit="1" customWidth="1"/>
    <col min="8746" max="8746" width="11.875" style="769" bestFit="1" customWidth="1"/>
    <col min="8747" max="8755" width="16.375" style="769" bestFit="1" customWidth="1"/>
    <col min="8756" max="8756" width="10.625" style="769" bestFit="1" customWidth="1"/>
    <col min="8757" max="8757" width="11.875" style="769" bestFit="1" customWidth="1"/>
    <col min="8758" max="8758" width="16.375" style="769" bestFit="1" customWidth="1"/>
    <col min="8759" max="8759" width="20.75" style="769" bestFit="1" customWidth="1"/>
    <col min="8760" max="8760" width="16.375" style="769" bestFit="1" customWidth="1"/>
    <col min="8761" max="8761" width="20.75" style="769" bestFit="1" customWidth="1"/>
    <col min="8762" max="8762" width="16.375" style="769" bestFit="1" customWidth="1"/>
    <col min="8763" max="8763" width="20.75" style="769" bestFit="1" customWidth="1"/>
    <col min="8764" max="8764" width="16.375" style="769" bestFit="1" customWidth="1"/>
    <col min="8765" max="8765" width="20.75" style="769" bestFit="1" customWidth="1"/>
    <col min="8766" max="8766" width="16.375" style="769" bestFit="1" customWidth="1"/>
    <col min="8767" max="8767" width="20.75" style="769" bestFit="1" customWidth="1"/>
    <col min="8768" max="8768" width="14.125" style="769" bestFit="1" customWidth="1"/>
    <col min="8769" max="8769" width="18.625" style="769" bestFit="1" customWidth="1"/>
    <col min="8770" max="8770" width="16.375" style="769" bestFit="1" customWidth="1"/>
    <col min="8771" max="8771" width="20.75" style="769" bestFit="1" customWidth="1"/>
    <col min="8772" max="8772" width="16.375" style="769" bestFit="1" customWidth="1"/>
    <col min="8773" max="8773" width="20.75" style="769" bestFit="1" customWidth="1"/>
    <col min="8774" max="8779" width="23" style="769" bestFit="1" customWidth="1"/>
    <col min="8780" max="8781" width="18.625" style="769" bestFit="1" customWidth="1"/>
    <col min="8782" max="8782" width="10.5" style="769" bestFit="1" customWidth="1"/>
    <col min="8783" max="8783" width="11.875" style="769" bestFit="1" customWidth="1"/>
    <col min="8784" max="8784" width="10.5" style="769" bestFit="1" customWidth="1"/>
    <col min="8785" max="8786" width="11.875" style="769" bestFit="1" customWidth="1"/>
    <col min="8787" max="8787" width="16.375" style="769" bestFit="1" customWidth="1"/>
    <col min="8788" max="8788" width="17.875" style="769" bestFit="1" customWidth="1"/>
    <col min="8789" max="8789" width="22.25" style="769" bestFit="1" customWidth="1"/>
    <col min="8790" max="8790" width="7.75" style="769" bestFit="1" customWidth="1"/>
    <col min="8791" max="8793" width="11.875" style="769" bestFit="1" customWidth="1"/>
    <col min="8794" max="8794" width="16.375" style="769" bestFit="1" customWidth="1"/>
    <col min="8795" max="8797" width="11.875" style="769" bestFit="1" customWidth="1"/>
    <col min="8798" max="8798" width="14.125" style="769" bestFit="1" customWidth="1"/>
    <col min="8799" max="8799" width="11.875" style="769" bestFit="1" customWidth="1"/>
    <col min="8800" max="8800" width="16.375" style="769" bestFit="1" customWidth="1"/>
    <col min="8801" max="8801" width="18.625" style="769" bestFit="1" customWidth="1"/>
    <col min="8802" max="8802" width="10.5" style="769" bestFit="1" customWidth="1"/>
    <col min="8803" max="8803" width="14.25" style="769" bestFit="1" customWidth="1"/>
    <col min="8804" max="8805" width="13.375" style="769" bestFit="1" customWidth="1"/>
    <col min="8806" max="8806" width="16.375" style="769" bestFit="1" customWidth="1"/>
    <col min="8807" max="8807" width="16.5" style="769" bestFit="1" customWidth="1"/>
    <col min="8808" max="8809" width="20.125" style="769" bestFit="1" customWidth="1"/>
    <col min="8810" max="8811" width="23" style="769" bestFit="1" customWidth="1"/>
    <col min="8812" max="8812" width="18.625" style="769" bestFit="1" customWidth="1"/>
    <col min="8813" max="8813" width="9.25" style="769" bestFit="1" customWidth="1"/>
    <col min="8814" max="8814" width="7.25" style="769" bestFit="1" customWidth="1"/>
    <col min="8815" max="8815" width="10.375" style="769" bestFit="1" customWidth="1"/>
    <col min="8816" max="8817" width="11.875" style="769" bestFit="1" customWidth="1"/>
    <col min="8818" max="8818" width="14.375" style="769" bestFit="1" customWidth="1"/>
    <col min="8819" max="8819" width="11.875" style="769" bestFit="1" customWidth="1"/>
    <col min="8820" max="8821" width="16.375" style="769" bestFit="1" customWidth="1"/>
    <col min="8822" max="8822" width="11.875" style="769" bestFit="1" customWidth="1"/>
    <col min="8823" max="8824" width="16.375" style="769" bestFit="1" customWidth="1"/>
    <col min="8825" max="8825" width="17.875" style="769" bestFit="1" customWidth="1"/>
    <col min="8826" max="8826" width="16.375" style="769" bestFit="1" customWidth="1"/>
    <col min="8827" max="8827" width="17.875" style="769" bestFit="1" customWidth="1"/>
    <col min="8828" max="8828" width="5.75" style="769" bestFit="1" customWidth="1"/>
    <col min="8829" max="8830" width="9.75" style="769" bestFit="1" customWidth="1"/>
    <col min="8831" max="8831" width="7.75" style="769" bestFit="1" customWidth="1"/>
    <col min="8832" max="8832" width="9.75" style="769" bestFit="1" customWidth="1"/>
    <col min="8833" max="8833" width="59.375" style="769" bestFit="1" customWidth="1"/>
    <col min="8834" max="8834" width="45.5" style="769" bestFit="1" customWidth="1"/>
    <col min="8835" max="8835" width="27.625" style="769" bestFit="1" customWidth="1"/>
    <col min="8836" max="8836" width="11.875" style="769" bestFit="1" customWidth="1"/>
    <col min="8837" max="8840" width="14.125" style="769" bestFit="1" customWidth="1"/>
    <col min="8841" max="8841" width="15.625" style="769" bestFit="1" customWidth="1"/>
    <col min="8842" max="8842" width="14.125" style="769" bestFit="1" customWidth="1"/>
    <col min="8843" max="8844" width="19.625" style="769" bestFit="1" customWidth="1"/>
    <col min="8845" max="8845" width="21.875" style="769" bestFit="1" customWidth="1"/>
    <col min="8846" max="8846" width="19.375" style="769" bestFit="1" customWidth="1"/>
    <col min="8847" max="8847" width="16.375" style="769" bestFit="1" customWidth="1"/>
    <col min="8848" max="8848" width="23" style="769" bestFit="1" customWidth="1"/>
    <col min="8849" max="8850" width="14.125" style="769" bestFit="1" customWidth="1"/>
    <col min="8851" max="8851" width="23.25" style="769" bestFit="1" customWidth="1"/>
    <col min="8852" max="8853" width="14.375" style="769" bestFit="1" customWidth="1"/>
    <col min="8854" max="8854" width="23.125" style="769" bestFit="1" customWidth="1"/>
    <col min="8855" max="8855" width="18.875" style="769" bestFit="1" customWidth="1"/>
    <col min="8856" max="8856" width="14.375" style="769" bestFit="1" customWidth="1"/>
    <col min="8857" max="8857" width="16.5" style="769" bestFit="1" customWidth="1"/>
    <col min="8858" max="8858" width="25.25" style="769" bestFit="1" customWidth="1"/>
    <col min="8859" max="8860" width="18.625" style="769" bestFit="1" customWidth="1"/>
    <col min="8861" max="8861" width="23" style="769" bestFit="1" customWidth="1"/>
    <col min="8862" max="8863" width="26.75" style="769" bestFit="1" customWidth="1"/>
    <col min="8864" max="8864" width="25.25" style="769" bestFit="1" customWidth="1"/>
    <col min="8865" max="8865" width="29.625" style="769" bestFit="1" customWidth="1"/>
    <col min="8866" max="8866" width="25.25" style="769" bestFit="1" customWidth="1"/>
    <col min="8867" max="8867" width="29.625" style="769" bestFit="1" customWidth="1"/>
    <col min="8868" max="8871" width="20.875" style="769" bestFit="1" customWidth="1"/>
    <col min="8872" max="8872" width="13.875" style="769" bestFit="1" customWidth="1"/>
    <col min="8873" max="8873" width="16.5" style="769" bestFit="1" customWidth="1"/>
    <col min="8874" max="8874" width="7.75" style="769" bestFit="1" customWidth="1"/>
    <col min="8875" max="8875" width="20.75" style="769" bestFit="1" customWidth="1"/>
    <col min="8876" max="8878" width="16.375" style="769" bestFit="1" customWidth="1"/>
    <col min="8879" max="8882" width="31" style="769" bestFit="1" customWidth="1"/>
    <col min="8883" max="8884" width="18.625" style="769" bestFit="1" customWidth="1"/>
    <col min="8885" max="8885" width="16.375" style="769" bestFit="1" customWidth="1"/>
    <col min="8886" max="8887" width="18.625" style="769" bestFit="1" customWidth="1"/>
    <col min="8888" max="8888" width="16.375" style="769" bestFit="1" customWidth="1"/>
    <col min="8889" max="8890" width="18.625" style="769" bestFit="1" customWidth="1"/>
    <col min="8891" max="8891" width="20.75" style="769" bestFit="1" customWidth="1"/>
    <col min="8892" max="8893" width="23" style="769" bestFit="1" customWidth="1"/>
    <col min="8894" max="8894" width="25.25" style="769" bestFit="1" customWidth="1"/>
    <col min="8895" max="8895" width="23" style="769" bestFit="1" customWidth="1"/>
    <col min="8896" max="8896" width="20.75" style="769" bestFit="1" customWidth="1"/>
    <col min="8897" max="8898" width="23" style="769" bestFit="1" customWidth="1"/>
    <col min="8899" max="8899" width="25.25" style="769" bestFit="1" customWidth="1"/>
    <col min="8900" max="8900" width="23" style="769" bestFit="1" customWidth="1"/>
    <col min="8901" max="8901" width="18.625" style="769" bestFit="1" customWidth="1"/>
    <col min="8902" max="8904" width="20.75" style="769" bestFit="1" customWidth="1"/>
    <col min="8905" max="8905" width="19.75" style="769" bestFit="1" customWidth="1"/>
    <col min="8906" max="8907" width="22" style="769" bestFit="1" customWidth="1"/>
    <col min="8908" max="8908" width="14.125" style="769" bestFit="1" customWidth="1"/>
    <col min="8909" max="8910" width="20.75" style="769" bestFit="1" customWidth="1"/>
    <col min="8911" max="8912" width="18.625" style="769" bestFit="1" customWidth="1"/>
    <col min="8913" max="8915" width="20.75" style="769" bestFit="1" customWidth="1"/>
    <col min="8916" max="8917" width="23" style="769" bestFit="1" customWidth="1"/>
    <col min="8918" max="8918" width="20.75" style="769" bestFit="1" customWidth="1"/>
    <col min="8919" max="8920" width="23" style="769" bestFit="1" customWidth="1"/>
    <col min="8921" max="8921" width="25.25" style="769" bestFit="1" customWidth="1"/>
    <col min="8922" max="8923" width="23" style="769" bestFit="1" customWidth="1"/>
    <col min="8924" max="8926" width="25.25" style="769" bestFit="1" customWidth="1"/>
    <col min="8927" max="8928" width="27.5" style="769" bestFit="1" customWidth="1"/>
    <col min="8929" max="8929" width="25.25" style="769" bestFit="1" customWidth="1"/>
    <col min="8930" max="8931" width="27.5" style="769" bestFit="1" customWidth="1"/>
    <col min="8932" max="8932" width="29.625" style="769" bestFit="1" customWidth="1"/>
    <col min="8933" max="8933" width="27.5" style="769" bestFit="1" customWidth="1"/>
    <col min="8934" max="8934" width="24.5" style="769" bestFit="1" customWidth="1"/>
    <col min="8935" max="8935" width="29" style="769" bestFit="1" customWidth="1"/>
    <col min="8936" max="8937" width="20.75" style="769" bestFit="1" customWidth="1"/>
    <col min="8938" max="8938" width="27.5" style="769" bestFit="1" customWidth="1"/>
    <col min="8939" max="8940" width="23" style="769" bestFit="1" customWidth="1"/>
    <col min="8941" max="8941" width="29.625" style="769" bestFit="1" customWidth="1"/>
    <col min="8942" max="8942" width="9.125" style="769" bestFit="1" customWidth="1"/>
    <col min="8943" max="8945" width="18.125" style="769" bestFit="1" customWidth="1"/>
    <col min="8946" max="8946" width="20.375" style="769" bestFit="1" customWidth="1"/>
    <col min="8947" max="8947" width="25.25" style="769" bestFit="1" customWidth="1"/>
    <col min="8948" max="8948" width="27.5" style="769" bestFit="1" customWidth="1"/>
    <col min="8949" max="8950" width="9.125" style="769" bestFit="1" customWidth="1"/>
    <col min="8951" max="8951" width="11.25" style="769" bestFit="1" customWidth="1"/>
    <col min="8952" max="8952" width="15" style="769" bestFit="1" customWidth="1"/>
    <col min="8953" max="8953" width="16.375" style="769" bestFit="1" customWidth="1"/>
    <col min="8954" max="8956" width="23.25" style="769" bestFit="1" customWidth="1"/>
    <col min="8957" max="8958" width="20.75" style="769" bestFit="1" customWidth="1"/>
    <col min="8959" max="8959" width="6.625" style="769" bestFit="1" customWidth="1"/>
    <col min="8960" max="8960" width="9" style="769"/>
    <col min="8961" max="8961" width="16.375" style="769" bestFit="1" customWidth="1"/>
    <col min="8962" max="8962" width="14.125" style="769" bestFit="1" customWidth="1"/>
    <col min="8963" max="8965" width="9.75" style="769" bestFit="1" customWidth="1"/>
    <col min="8966" max="8966" width="14.125" style="769" bestFit="1" customWidth="1"/>
    <col min="8967" max="8967" width="15.25" style="769" customWidth="1"/>
    <col min="8968" max="8968" width="14.125" style="769" bestFit="1" customWidth="1"/>
    <col min="8969" max="8969" width="15.25" style="769" bestFit="1" customWidth="1"/>
    <col min="8970" max="8972" width="13.625" style="769" bestFit="1" customWidth="1"/>
    <col min="8973" max="8973" width="12" style="769" bestFit="1" customWidth="1"/>
    <col min="8974" max="8974" width="22.125" style="769" bestFit="1" customWidth="1"/>
    <col min="8975" max="8976" width="30.125" style="769" bestFit="1" customWidth="1"/>
    <col min="8977" max="8978" width="21" style="769" bestFit="1" customWidth="1"/>
    <col min="8979" max="8979" width="18.75" style="769" bestFit="1" customWidth="1"/>
    <col min="8980" max="8980" width="21" style="769" bestFit="1" customWidth="1"/>
    <col min="8981" max="8982" width="9.75" style="769" bestFit="1" customWidth="1"/>
    <col min="8983" max="8983" width="18.875" style="769" bestFit="1" customWidth="1"/>
    <col min="8984" max="8984" width="9.75" style="769" bestFit="1" customWidth="1"/>
    <col min="8985" max="8985" width="18.875" style="769" bestFit="1" customWidth="1"/>
    <col min="8986" max="8987" width="9.75" style="769" bestFit="1" customWidth="1"/>
    <col min="8988" max="8989" width="12.125" style="769" bestFit="1" customWidth="1"/>
    <col min="8990" max="8990" width="7.125" style="769" bestFit="1" customWidth="1"/>
    <col min="8991" max="8991" width="9.75" style="769" bestFit="1" customWidth="1"/>
    <col min="8992" max="8992" width="15.5" style="769" bestFit="1" customWidth="1"/>
    <col min="8993" max="8993" width="19.375" style="769" bestFit="1" customWidth="1"/>
    <col min="8994" max="8994" width="5.75" style="769" bestFit="1" customWidth="1"/>
    <col min="8995" max="8995" width="9.75" style="769" bestFit="1" customWidth="1"/>
    <col min="8996" max="8996" width="11.875" style="769" bestFit="1" customWidth="1"/>
    <col min="8997" max="8997" width="9.125" style="769" bestFit="1" customWidth="1"/>
    <col min="8998" max="8998" width="10.5" style="769" bestFit="1" customWidth="1"/>
    <col min="8999" max="8999" width="16.375" style="769" bestFit="1" customWidth="1"/>
    <col min="9000" max="9000" width="12.125" style="769" bestFit="1" customWidth="1"/>
    <col min="9001" max="9001" width="10.375" style="769" bestFit="1" customWidth="1"/>
    <col min="9002" max="9002" width="11.875" style="769" bestFit="1" customWidth="1"/>
    <col min="9003" max="9011" width="16.375" style="769" bestFit="1" customWidth="1"/>
    <col min="9012" max="9012" width="10.625" style="769" bestFit="1" customWidth="1"/>
    <col min="9013" max="9013" width="11.875" style="769" bestFit="1" customWidth="1"/>
    <col min="9014" max="9014" width="16.375" style="769" bestFit="1" customWidth="1"/>
    <col min="9015" max="9015" width="20.75" style="769" bestFit="1" customWidth="1"/>
    <col min="9016" max="9016" width="16.375" style="769" bestFit="1" customWidth="1"/>
    <col min="9017" max="9017" width="20.75" style="769" bestFit="1" customWidth="1"/>
    <col min="9018" max="9018" width="16.375" style="769" bestFit="1" customWidth="1"/>
    <col min="9019" max="9019" width="20.75" style="769" bestFit="1" customWidth="1"/>
    <col min="9020" max="9020" width="16.375" style="769" bestFit="1" customWidth="1"/>
    <col min="9021" max="9021" width="20.75" style="769" bestFit="1" customWidth="1"/>
    <col min="9022" max="9022" width="16.375" style="769" bestFit="1" customWidth="1"/>
    <col min="9023" max="9023" width="20.75" style="769" bestFit="1" customWidth="1"/>
    <col min="9024" max="9024" width="14.125" style="769" bestFit="1" customWidth="1"/>
    <col min="9025" max="9025" width="18.625" style="769" bestFit="1" customWidth="1"/>
    <col min="9026" max="9026" width="16.375" style="769" bestFit="1" customWidth="1"/>
    <col min="9027" max="9027" width="20.75" style="769" bestFit="1" customWidth="1"/>
    <col min="9028" max="9028" width="16.375" style="769" bestFit="1" customWidth="1"/>
    <col min="9029" max="9029" width="20.75" style="769" bestFit="1" customWidth="1"/>
    <col min="9030" max="9035" width="23" style="769" bestFit="1" customWidth="1"/>
    <col min="9036" max="9037" width="18.625" style="769" bestFit="1" customWidth="1"/>
    <col min="9038" max="9038" width="10.5" style="769" bestFit="1" customWidth="1"/>
    <col min="9039" max="9039" width="11.875" style="769" bestFit="1" customWidth="1"/>
    <col min="9040" max="9040" width="10.5" style="769" bestFit="1" customWidth="1"/>
    <col min="9041" max="9042" width="11.875" style="769" bestFit="1" customWidth="1"/>
    <col min="9043" max="9043" width="16.375" style="769" bestFit="1" customWidth="1"/>
    <col min="9044" max="9044" width="17.875" style="769" bestFit="1" customWidth="1"/>
    <col min="9045" max="9045" width="22.25" style="769" bestFit="1" customWidth="1"/>
    <col min="9046" max="9046" width="7.75" style="769" bestFit="1" customWidth="1"/>
    <col min="9047" max="9049" width="11.875" style="769" bestFit="1" customWidth="1"/>
    <col min="9050" max="9050" width="16.375" style="769" bestFit="1" customWidth="1"/>
    <col min="9051" max="9053" width="11.875" style="769" bestFit="1" customWidth="1"/>
    <col min="9054" max="9054" width="14.125" style="769" bestFit="1" customWidth="1"/>
    <col min="9055" max="9055" width="11.875" style="769" bestFit="1" customWidth="1"/>
    <col min="9056" max="9056" width="16.375" style="769" bestFit="1" customWidth="1"/>
    <col min="9057" max="9057" width="18.625" style="769" bestFit="1" customWidth="1"/>
    <col min="9058" max="9058" width="10.5" style="769" bestFit="1" customWidth="1"/>
    <col min="9059" max="9059" width="14.25" style="769" bestFit="1" customWidth="1"/>
    <col min="9060" max="9061" width="13.375" style="769" bestFit="1" customWidth="1"/>
    <col min="9062" max="9062" width="16.375" style="769" bestFit="1" customWidth="1"/>
    <col min="9063" max="9063" width="16.5" style="769" bestFit="1" customWidth="1"/>
    <col min="9064" max="9065" width="20.125" style="769" bestFit="1" customWidth="1"/>
    <col min="9066" max="9067" width="23" style="769" bestFit="1" customWidth="1"/>
    <col min="9068" max="9068" width="18.625" style="769" bestFit="1" customWidth="1"/>
    <col min="9069" max="9069" width="9.25" style="769" bestFit="1" customWidth="1"/>
    <col min="9070" max="9070" width="7.25" style="769" bestFit="1" customWidth="1"/>
    <col min="9071" max="9071" width="10.375" style="769" bestFit="1" customWidth="1"/>
    <col min="9072" max="9073" width="11.875" style="769" bestFit="1" customWidth="1"/>
    <col min="9074" max="9074" width="14.375" style="769" bestFit="1" customWidth="1"/>
    <col min="9075" max="9075" width="11.875" style="769" bestFit="1" customWidth="1"/>
    <col min="9076" max="9077" width="16.375" style="769" bestFit="1" customWidth="1"/>
    <col min="9078" max="9078" width="11.875" style="769" bestFit="1" customWidth="1"/>
    <col min="9079" max="9080" width="16.375" style="769" bestFit="1" customWidth="1"/>
    <col min="9081" max="9081" width="17.875" style="769" bestFit="1" customWidth="1"/>
    <col min="9082" max="9082" width="16.375" style="769" bestFit="1" customWidth="1"/>
    <col min="9083" max="9083" width="17.875" style="769" bestFit="1" customWidth="1"/>
    <col min="9084" max="9084" width="5.75" style="769" bestFit="1" customWidth="1"/>
    <col min="9085" max="9086" width="9.75" style="769" bestFit="1" customWidth="1"/>
    <col min="9087" max="9087" width="7.75" style="769" bestFit="1" customWidth="1"/>
    <col min="9088" max="9088" width="9.75" style="769" bestFit="1" customWidth="1"/>
    <col min="9089" max="9089" width="59.375" style="769" bestFit="1" customWidth="1"/>
    <col min="9090" max="9090" width="45.5" style="769" bestFit="1" customWidth="1"/>
    <col min="9091" max="9091" width="27.625" style="769" bestFit="1" customWidth="1"/>
    <col min="9092" max="9092" width="11.875" style="769" bestFit="1" customWidth="1"/>
    <col min="9093" max="9096" width="14.125" style="769" bestFit="1" customWidth="1"/>
    <col min="9097" max="9097" width="15.625" style="769" bestFit="1" customWidth="1"/>
    <col min="9098" max="9098" width="14.125" style="769" bestFit="1" customWidth="1"/>
    <col min="9099" max="9100" width="19.625" style="769" bestFit="1" customWidth="1"/>
    <col min="9101" max="9101" width="21.875" style="769" bestFit="1" customWidth="1"/>
    <col min="9102" max="9102" width="19.375" style="769" bestFit="1" customWidth="1"/>
    <col min="9103" max="9103" width="16.375" style="769" bestFit="1" customWidth="1"/>
    <col min="9104" max="9104" width="23" style="769" bestFit="1" customWidth="1"/>
    <col min="9105" max="9106" width="14.125" style="769" bestFit="1" customWidth="1"/>
    <col min="9107" max="9107" width="23.25" style="769" bestFit="1" customWidth="1"/>
    <col min="9108" max="9109" width="14.375" style="769" bestFit="1" customWidth="1"/>
    <col min="9110" max="9110" width="23.125" style="769" bestFit="1" customWidth="1"/>
    <col min="9111" max="9111" width="18.875" style="769" bestFit="1" customWidth="1"/>
    <col min="9112" max="9112" width="14.375" style="769" bestFit="1" customWidth="1"/>
    <col min="9113" max="9113" width="16.5" style="769" bestFit="1" customWidth="1"/>
    <col min="9114" max="9114" width="25.25" style="769" bestFit="1" customWidth="1"/>
    <col min="9115" max="9116" width="18.625" style="769" bestFit="1" customWidth="1"/>
    <col min="9117" max="9117" width="23" style="769" bestFit="1" customWidth="1"/>
    <col min="9118" max="9119" width="26.75" style="769" bestFit="1" customWidth="1"/>
    <col min="9120" max="9120" width="25.25" style="769" bestFit="1" customWidth="1"/>
    <col min="9121" max="9121" width="29.625" style="769" bestFit="1" customWidth="1"/>
    <col min="9122" max="9122" width="25.25" style="769" bestFit="1" customWidth="1"/>
    <col min="9123" max="9123" width="29.625" style="769" bestFit="1" customWidth="1"/>
    <col min="9124" max="9127" width="20.875" style="769" bestFit="1" customWidth="1"/>
    <col min="9128" max="9128" width="13.875" style="769" bestFit="1" customWidth="1"/>
    <col min="9129" max="9129" width="16.5" style="769" bestFit="1" customWidth="1"/>
    <col min="9130" max="9130" width="7.75" style="769" bestFit="1" customWidth="1"/>
    <col min="9131" max="9131" width="20.75" style="769" bestFit="1" customWidth="1"/>
    <col min="9132" max="9134" width="16.375" style="769" bestFit="1" customWidth="1"/>
    <col min="9135" max="9138" width="31" style="769" bestFit="1" customWidth="1"/>
    <col min="9139" max="9140" width="18.625" style="769" bestFit="1" customWidth="1"/>
    <col min="9141" max="9141" width="16.375" style="769" bestFit="1" customWidth="1"/>
    <col min="9142" max="9143" width="18.625" style="769" bestFit="1" customWidth="1"/>
    <col min="9144" max="9144" width="16.375" style="769" bestFit="1" customWidth="1"/>
    <col min="9145" max="9146" width="18.625" style="769" bestFit="1" customWidth="1"/>
    <col min="9147" max="9147" width="20.75" style="769" bestFit="1" customWidth="1"/>
    <col min="9148" max="9149" width="23" style="769" bestFit="1" customWidth="1"/>
    <col min="9150" max="9150" width="25.25" style="769" bestFit="1" customWidth="1"/>
    <col min="9151" max="9151" width="23" style="769" bestFit="1" customWidth="1"/>
    <col min="9152" max="9152" width="20.75" style="769" bestFit="1" customWidth="1"/>
    <col min="9153" max="9154" width="23" style="769" bestFit="1" customWidth="1"/>
    <col min="9155" max="9155" width="25.25" style="769" bestFit="1" customWidth="1"/>
    <col min="9156" max="9156" width="23" style="769" bestFit="1" customWidth="1"/>
    <col min="9157" max="9157" width="18.625" style="769" bestFit="1" customWidth="1"/>
    <col min="9158" max="9160" width="20.75" style="769" bestFit="1" customWidth="1"/>
    <col min="9161" max="9161" width="19.75" style="769" bestFit="1" customWidth="1"/>
    <col min="9162" max="9163" width="22" style="769" bestFit="1" customWidth="1"/>
    <col min="9164" max="9164" width="14.125" style="769" bestFit="1" customWidth="1"/>
    <col min="9165" max="9166" width="20.75" style="769" bestFit="1" customWidth="1"/>
    <col min="9167" max="9168" width="18.625" style="769" bestFit="1" customWidth="1"/>
    <col min="9169" max="9171" width="20.75" style="769" bestFit="1" customWidth="1"/>
    <col min="9172" max="9173" width="23" style="769" bestFit="1" customWidth="1"/>
    <col min="9174" max="9174" width="20.75" style="769" bestFit="1" customWidth="1"/>
    <col min="9175" max="9176" width="23" style="769" bestFit="1" customWidth="1"/>
    <col min="9177" max="9177" width="25.25" style="769" bestFit="1" customWidth="1"/>
    <col min="9178" max="9179" width="23" style="769" bestFit="1" customWidth="1"/>
    <col min="9180" max="9182" width="25.25" style="769" bestFit="1" customWidth="1"/>
    <col min="9183" max="9184" width="27.5" style="769" bestFit="1" customWidth="1"/>
    <col min="9185" max="9185" width="25.25" style="769" bestFit="1" customWidth="1"/>
    <col min="9186" max="9187" width="27.5" style="769" bestFit="1" customWidth="1"/>
    <col min="9188" max="9188" width="29.625" style="769" bestFit="1" customWidth="1"/>
    <col min="9189" max="9189" width="27.5" style="769" bestFit="1" customWidth="1"/>
    <col min="9190" max="9190" width="24.5" style="769" bestFit="1" customWidth="1"/>
    <col min="9191" max="9191" width="29" style="769" bestFit="1" customWidth="1"/>
    <col min="9192" max="9193" width="20.75" style="769" bestFit="1" customWidth="1"/>
    <col min="9194" max="9194" width="27.5" style="769" bestFit="1" customWidth="1"/>
    <col min="9195" max="9196" width="23" style="769" bestFit="1" customWidth="1"/>
    <col min="9197" max="9197" width="29.625" style="769" bestFit="1" customWidth="1"/>
    <col min="9198" max="9198" width="9.125" style="769" bestFit="1" customWidth="1"/>
    <col min="9199" max="9201" width="18.125" style="769" bestFit="1" customWidth="1"/>
    <col min="9202" max="9202" width="20.375" style="769" bestFit="1" customWidth="1"/>
    <col min="9203" max="9203" width="25.25" style="769" bestFit="1" customWidth="1"/>
    <col min="9204" max="9204" width="27.5" style="769" bestFit="1" customWidth="1"/>
    <col min="9205" max="9206" width="9.125" style="769" bestFit="1" customWidth="1"/>
    <col min="9207" max="9207" width="11.25" style="769" bestFit="1" customWidth="1"/>
    <col min="9208" max="9208" width="15" style="769" bestFit="1" customWidth="1"/>
    <col min="9209" max="9209" width="16.375" style="769" bestFit="1" customWidth="1"/>
    <col min="9210" max="9212" width="23.25" style="769" bestFit="1" customWidth="1"/>
    <col min="9213" max="9214" width="20.75" style="769" bestFit="1" customWidth="1"/>
    <col min="9215" max="9215" width="6.625" style="769" bestFit="1" customWidth="1"/>
    <col min="9216" max="9216" width="9" style="769"/>
    <col min="9217" max="9217" width="16.375" style="769" bestFit="1" customWidth="1"/>
    <col min="9218" max="9218" width="14.125" style="769" bestFit="1" customWidth="1"/>
    <col min="9219" max="9221" width="9.75" style="769" bestFit="1" customWidth="1"/>
    <col min="9222" max="9222" width="14.125" style="769" bestFit="1" customWidth="1"/>
    <col min="9223" max="9223" width="15.25" style="769" customWidth="1"/>
    <col min="9224" max="9224" width="14.125" style="769" bestFit="1" customWidth="1"/>
    <col min="9225" max="9225" width="15.25" style="769" bestFit="1" customWidth="1"/>
    <col min="9226" max="9228" width="13.625" style="769" bestFit="1" customWidth="1"/>
    <col min="9229" max="9229" width="12" style="769" bestFit="1" customWidth="1"/>
    <col min="9230" max="9230" width="22.125" style="769" bestFit="1" customWidth="1"/>
    <col min="9231" max="9232" width="30.125" style="769" bestFit="1" customWidth="1"/>
    <col min="9233" max="9234" width="21" style="769" bestFit="1" customWidth="1"/>
    <col min="9235" max="9235" width="18.75" style="769" bestFit="1" customWidth="1"/>
    <col min="9236" max="9236" width="21" style="769" bestFit="1" customWidth="1"/>
    <col min="9237" max="9238" width="9.75" style="769" bestFit="1" customWidth="1"/>
    <col min="9239" max="9239" width="18.875" style="769" bestFit="1" customWidth="1"/>
    <col min="9240" max="9240" width="9.75" style="769" bestFit="1" customWidth="1"/>
    <col min="9241" max="9241" width="18.875" style="769" bestFit="1" customWidth="1"/>
    <col min="9242" max="9243" width="9.75" style="769" bestFit="1" customWidth="1"/>
    <col min="9244" max="9245" width="12.125" style="769" bestFit="1" customWidth="1"/>
    <col min="9246" max="9246" width="7.125" style="769" bestFit="1" customWidth="1"/>
    <col min="9247" max="9247" width="9.75" style="769" bestFit="1" customWidth="1"/>
    <col min="9248" max="9248" width="15.5" style="769" bestFit="1" customWidth="1"/>
    <col min="9249" max="9249" width="19.375" style="769" bestFit="1" customWidth="1"/>
    <col min="9250" max="9250" width="5.75" style="769" bestFit="1" customWidth="1"/>
    <col min="9251" max="9251" width="9.75" style="769" bestFit="1" customWidth="1"/>
    <col min="9252" max="9252" width="11.875" style="769" bestFit="1" customWidth="1"/>
    <col min="9253" max="9253" width="9.125" style="769" bestFit="1" customWidth="1"/>
    <col min="9254" max="9254" width="10.5" style="769" bestFit="1" customWidth="1"/>
    <col min="9255" max="9255" width="16.375" style="769" bestFit="1" customWidth="1"/>
    <col min="9256" max="9256" width="12.125" style="769" bestFit="1" customWidth="1"/>
    <col min="9257" max="9257" width="10.375" style="769" bestFit="1" customWidth="1"/>
    <col min="9258" max="9258" width="11.875" style="769" bestFit="1" customWidth="1"/>
    <col min="9259" max="9267" width="16.375" style="769" bestFit="1" customWidth="1"/>
    <col min="9268" max="9268" width="10.625" style="769" bestFit="1" customWidth="1"/>
    <col min="9269" max="9269" width="11.875" style="769" bestFit="1" customWidth="1"/>
    <col min="9270" max="9270" width="16.375" style="769" bestFit="1" customWidth="1"/>
    <col min="9271" max="9271" width="20.75" style="769" bestFit="1" customWidth="1"/>
    <col min="9272" max="9272" width="16.375" style="769" bestFit="1" customWidth="1"/>
    <col min="9273" max="9273" width="20.75" style="769" bestFit="1" customWidth="1"/>
    <col min="9274" max="9274" width="16.375" style="769" bestFit="1" customWidth="1"/>
    <col min="9275" max="9275" width="20.75" style="769" bestFit="1" customWidth="1"/>
    <col min="9276" max="9276" width="16.375" style="769" bestFit="1" customWidth="1"/>
    <col min="9277" max="9277" width="20.75" style="769" bestFit="1" customWidth="1"/>
    <col min="9278" max="9278" width="16.375" style="769" bestFit="1" customWidth="1"/>
    <col min="9279" max="9279" width="20.75" style="769" bestFit="1" customWidth="1"/>
    <col min="9280" max="9280" width="14.125" style="769" bestFit="1" customWidth="1"/>
    <col min="9281" max="9281" width="18.625" style="769" bestFit="1" customWidth="1"/>
    <col min="9282" max="9282" width="16.375" style="769" bestFit="1" customWidth="1"/>
    <col min="9283" max="9283" width="20.75" style="769" bestFit="1" customWidth="1"/>
    <col min="9284" max="9284" width="16.375" style="769" bestFit="1" customWidth="1"/>
    <col min="9285" max="9285" width="20.75" style="769" bestFit="1" customWidth="1"/>
    <col min="9286" max="9291" width="23" style="769" bestFit="1" customWidth="1"/>
    <col min="9292" max="9293" width="18.625" style="769" bestFit="1" customWidth="1"/>
    <col min="9294" max="9294" width="10.5" style="769" bestFit="1" customWidth="1"/>
    <col min="9295" max="9295" width="11.875" style="769" bestFit="1" customWidth="1"/>
    <col min="9296" max="9296" width="10.5" style="769" bestFit="1" customWidth="1"/>
    <col min="9297" max="9298" width="11.875" style="769" bestFit="1" customWidth="1"/>
    <col min="9299" max="9299" width="16.375" style="769" bestFit="1" customWidth="1"/>
    <col min="9300" max="9300" width="17.875" style="769" bestFit="1" customWidth="1"/>
    <col min="9301" max="9301" width="22.25" style="769" bestFit="1" customWidth="1"/>
    <col min="9302" max="9302" width="7.75" style="769" bestFit="1" customWidth="1"/>
    <col min="9303" max="9305" width="11.875" style="769" bestFit="1" customWidth="1"/>
    <col min="9306" max="9306" width="16.375" style="769" bestFit="1" customWidth="1"/>
    <col min="9307" max="9309" width="11.875" style="769" bestFit="1" customWidth="1"/>
    <col min="9310" max="9310" width="14.125" style="769" bestFit="1" customWidth="1"/>
    <col min="9311" max="9311" width="11.875" style="769" bestFit="1" customWidth="1"/>
    <col min="9312" max="9312" width="16.375" style="769" bestFit="1" customWidth="1"/>
    <col min="9313" max="9313" width="18.625" style="769" bestFit="1" customWidth="1"/>
    <col min="9314" max="9314" width="10.5" style="769" bestFit="1" customWidth="1"/>
    <col min="9315" max="9315" width="14.25" style="769" bestFit="1" customWidth="1"/>
    <col min="9316" max="9317" width="13.375" style="769" bestFit="1" customWidth="1"/>
    <col min="9318" max="9318" width="16.375" style="769" bestFit="1" customWidth="1"/>
    <col min="9319" max="9319" width="16.5" style="769" bestFit="1" customWidth="1"/>
    <col min="9320" max="9321" width="20.125" style="769" bestFit="1" customWidth="1"/>
    <col min="9322" max="9323" width="23" style="769" bestFit="1" customWidth="1"/>
    <col min="9324" max="9324" width="18.625" style="769" bestFit="1" customWidth="1"/>
    <col min="9325" max="9325" width="9.25" style="769" bestFit="1" customWidth="1"/>
    <col min="9326" max="9326" width="7.25" style="769" bestFit="1" customWidth="1"/>
    <col min="9327" max="9327" width="10.375" style="769" bestFit="1" customWidth="1"/>
    <col min="9328" max="9329" width="11.875" style="769" bestFit="1" customWidth="1"/>
    <col min="9330" max="9330" width="14.375" style="769" bestFit="1" customWidth="1"/>
    <col min="9331" max="9331" width="11.875" style="769" bestFit="1" customWidth="1"/>
    <col min="9332" max="9333" width="16.375" style="769" bestFit="1" customWidth="1"/>
    <col min="9334" max="9334" width="11.875" style="769" bestFit="1" customWidth="1"/>
    <col min="9335" max="9336" width="16.375" style="769" bestFit="1" customWidth="1"/>
    <col min="9337" max="9337" width="17.875" style="769" bestFit="1" customWidth="1"/>
    <col min="9338" max="9338" width="16.375" style="769" bestFit="1" customWidth="1"/>
    <col min="9339" max="9339" width="17.875" style="769" bestFit="1" customWidth="1"/>
    <col min="9340" max="9340" width="5.75" style="769" bestFit="1" customWidth="1"/>
    <col min="9341" max="9342" width="9.75" style="769" bestFit="1" customWidth="1"/>
    <col min="9343" max="9343" width="7.75" style="769" bestFit="1" customWidth="1"/>
    <col min="9344" max="9344" width="9.75" style="769" bestFit="1" customWidth="1"/>
    <col min="9345" max="9345" width="59.375" style="769" bestFit="1" customWidth="1"/>
    <col min="9346" max="9346" width="45.5" style="769" bestFit="1" customWidth="1"/>
    <col min="9347" max="9347" width="27.625" style="769" bestFit="1" customWidth="1"/>
    <col min="9348" max="9348" width="11.875" style="769" bestFit="1" customWidth="1"/>
    <col min="9349" max="9352" width="14.125" style="769" bestFit="1" customWidth="1"/>
    <col min="9353" max="9353" width="15.625" style="769" bestFit="1" customWidth="1"/>
    <col min="9354" max="9354" width="14.125" style="769" bestFit="1" customWidth="1"/>
    <col min="9355" max="9356" width="19.625" style="769" bestFit="1" customWidth="1"/>
    <col min="9357" max="9357" width="21.875" style="769" bestFit="1" customWidth="1"/>
    <col min="9358" max="9358" width="19.375" style="769" bestFit="1" customWidth="1"/>
    <col min="9359" max="9359" width="16.375" style="769" bestFit="1" customWidth="1"/>
    <col min="9360" max="9360" width="23" style="769" bestFit="1" customWidth="1"/>
    <col min="9361" max="9362" width="14.125" style="769" bestFit="1" customWidth="1"/>
    <col min="9363" max="9363" width="23.25" style="769" bestFit="1" customWidth="1"/>
    <col min="9364" max="9365" width="14.375" style="769" bestFit="1" customWidth="1"/>
    <col min="9366" max="9366" width="23.125" style="769" bestFit="1" customWidth="1"/>
    <col min="9367" max="9367" width="18.875" style="769" bestFit="1" customWidth="1"/>
    <col min="9368" max="9368" width="14.375" style="769" bestFit="1" customWidth="1"/>
    <col min="9369" max="9369" width="16.5" style="769" bestFit="1" customWidth="1"/>
    <col min="9370" max="9370" width="25.25" style="769" bestFit="1" customWidth="1"/>
    <col min="9371" max="9372" width="18.625" style="769" bestFit="1" customWidth="1"/>
    <col min="9373" max="9373" width="23" style="769" bestFit="1" customWidth="1"/>
    <col min="9374" max="9375" width="26.75" style="769" bestFit="1" customWidth="1"/>
    <col min="9376" max="9376" width="25.25" style="769" bestFit="1" customWidth="1"/>
    <col min="9377" max="9377" width="29.625" style="769" bestFit="1" customWidth="1"/>
    <col min="9378" max="9378" width="25.25" style="769" bestFit="1" customWidth="1"/>
    <col min="9379" max="9379" width="29.625" style="769" bestFit="1" customWidth="1"/>
    <col min="9380" max="9383" width="20.875" style="769" bestFit="1" customWidth="1"/>
    <col min="9384" max="9384" width="13.875" style="769" bestFit="1" customWidth="1"/>
    <col min="9385" max="9385" width="16.5" style="769" bestFit="1" customWidth="1"/>
    <col min="9386" max="9386" width="7.75" style="769" bestFit="1" customWidth="1"/>
    <col min="9387" max="9387" width="20.75" style="769" bestFit="1" customWidth="1"/>
    <col min="9388" max="9390" width="16.375" style="769" bestFit="1" customWidth="1"/>
    <col min="9391" max="9394" width="31" style="769" bestFit="1" customWidth="1"/>
    <col min="9395" max="9396" width="18.625" style="769" bestFit="1" customWidth="1"/>
    <col min="9397" max="9397" width="16.375" style="769" bestFit="1" customWidth="1"/>
    <col min="9398" max="9399" width="18.625" style="769" bestFit="1" customWidth="1"/>
    <col min="9400" max="9400" width="16.375" style="769" bestFit="1" customWidth="1"/>
    <col min="9401" max="9402" width="18.625" style="769" bestFit="1" customWidth="1"/>
    <col min="9403" max="9403" width="20.75" style="769" bestFit="1" customWidth="1"/>
    <col min="9404" max="9405" width="23" style="769" bestFit="1" customWidth="1"/>
    <col min="9406" max="9406" width="25.25" style="769" bestFit="1" customWidth="1"/>
    <col min="9407" max="9407" width="23" style="769" bestFit="1" customWidth="1"/>
    <col min="9408" max="9408" width="20.75" style="769" bestFit="1" customWidth="1"/>
    <col min="9409" max="9410" width="23" style="769" bestFit="1" customWidth="1"/>
    <col min="9411" max="9411" width="25.25" style="769" bestFit="1" customWidth="1"/>
    <col min="9412" max="9412" width="23" style="769" bestFit="1" customWidth="1"/>
    <col min="9413" max="9413" width="18.625" style="769" bestFit="1" customWidth="1"/>
    <col min="9414" max="9416" width="20.75" style="769" bestFit="1" customWidth="1"/>
    <col min="9417" max="9417" width="19.75" style="769" bestFit="1" customWidth="1"/>
    <col min="9418" max="9419" width="22" style="769" bestFit="1" customWidth="1"/>
    <col min="9420" max="9420" width="14.125" style="769" bestFit="1" customWidth="1"/>
    <col min="9421" max="9422" width="20.75" style="769" bestFit="1" customWidth="1"/>
    <col min="9423" max="9424" width="18.625" style="769" bestFit="1" customWidth="1"/>
    <col min="9425" max="9427" width="20.75" style="769" bestFit="1" customWidth="1"/>
    <col min="9428" max="9429" width="23" style="769" bestFit="1" customWidth="1"/>
    <col min="9430" max="9430" width="20.75" style="769" bestFit="1" customWidth="1"/>
    <col min="9431" max="9432" width="23" style="769" bestFit="1" customWidth="1"/>
    <col min="9433" max="9433" width="25.25" style="769" bestFit="1" customWidth="1"/>
    <col min="9434" max="9435" width="23" style="769" bestFit="1" customWidth="1"/>
    <col min="9436" max="9438" width="25.25" style="769" bestFit="1" customWidth="1"/>
    <col min="9439" max="9440" width="27.5" style="769" bestFit="1" customWidth="1"/>
    <col min="9441" max="9441" width="25.25" style="769" bestFit="1" customWidth="1"/>
    <col min="9442" max="9443" width="27.5" style="769" bestFit="1" customWidth="1"/>
    <col min="9444" max="9444" width="29.625" style="769" bestFit="1" customWidth="1"/>
    <col min="9445" max="9445" width="27.5" style="769" bestFit="1" customWidth="1"/>
    <col min="9446" max="9446" width="24.5" style="769" bestFit="1" customWidth="1"/>
    <col min="9447" max="9447" width="29" style="769" bestFit="1" customWidth="1"/>
    <col min="9448" max="9449" width="20.75" style="769" bestFit="1" customWidth="1"/>
    <col min="9450" max="9450" width="27.5" style="769" bestFit="1" customWidth="1"/>
    <col min="9451" max="9452" width="23" style="769" bestFit="1" customWidth="1"/>
    <col min="9453" max="9453" width="29.625" style="769" bestFit="1" customWidth="1"/>
    <col min="9454" max="9454" width="9.125" style="769" bestFit="1" customWidth="1"/>
    <col min="9455" max="9457" width="18.125" style="769" bestFit="1" customWidth="1"/>
    <col min="9458" max="9458" width="20.375" style="769" bestFit="1" customWidth="1"/>
    <col min="9459" max="9459" width="25.25" style="769" bestFit="1" customWidth="1"/>
    <col min="9460" max="9460" width="27.5" style="769" bestFit="1" customWidth="1"/>
    <col min="9461" max="9462" width="9.125" style="769" bestFit="1" customWidth="1"/>
    <col min="9463" max="9463" width="11.25" style="769" bestFit="1" customWidth="1"/>
    <col min="9464" max="9464" width="15" style="769" bestFit="1" customWidth="1"/>
    <col min="9465" max="9465" width="16.375" style="769" bestFit="1" customWidth="1"/>
    <col min="9466" max="9468" width="23.25" style="769" bestFit="1" customWidth="1"/>
    <col min="9469" max="9470" width="20.75" style="769" bestFit="1" customWidth="1"/>
    <col min="9471" max="9471" width="6.625" style="769" bestFit="1" customWidth="1"/>
    <col min="9472" max="9472" width="9" style="769"/>
    <col min="9473" max="9473" width="16.375" style="769" bestFit="1" customWidth="1"/>
    <col min="9474" max="9474" width="14.125" style="769" bestFit="1" customWidth="1"/>
    <col min="9475" max="9477" width="9.75" style="769" bestFit="1" customWidth="1"/>
    <col min="9478" max="9478" width="14.125" style="769" bestFit="1" customWidth="1"/>
    <col min="9479" max="9479" width="15.25" style="769" customWidth="1"/>
    <col min="9480" max="9480" width="14.125" style="769" bestFit="1" customWidth="1"/>
    <col min="9481" max="9481" width="15.25" style="769" bestFit="1" customWidth="1"/>
    <col min="9482" max="9484" width="13.625" style="769" bestFit="1" customWidth="1"/>
    <col min="9485" max="9485" width="12" style="769" bestFit="1" customWidth="1"/>
    <col min="9486" max="9486" width="22.125" style="769" bestFit="1" customWidth="1"/>
    <col min="9487" max="9488" width="30.125" style="769" bestFit="1" customWidth="1"/>
    <col min="9489" max="9490" width="21" style="769" bestFit="1" customWidth="1"/>
    <col min="9491" max="9491" width="18.75" style="769" bestFit="1" customWidth="1"/>
    <col min="9492" max="9492" width="21" style="769" bestFit="1" customWidth="1"/>
    <col min="9493" max="9494" width="9.75" style="769" bestFit="1" customWidth="1"/>
    <col min="9495" max="9495" width="18.875" style="769" bestFit="1" customWidth="1"/>
    <col min="9496" max="9496" width="9.75" style="769" bestFit="1" customWidth="1"/>
    <col min="9497" max="9497" width="18.875" style="769" bestFit="1" customWidth="1"/>
    <col min="9498" max="9499" width="9.75" style="769" bestFit="1" customWidth="1"/>
    <col min="9500" max="9501" width="12.125" style="769" bestFit="1" customWidth="1"/>
    <col min="9502" max="9502" width="7.125" style="769" bestFit="1" customWidth="1"/>
    <col min="9503" max="9503" width="9.75" style="769" bestFit="1" customWidth="1"/>
    <col min="9504" max="9504" width="15.5" style="769" bestFit="1" customWidth="1"/>
    <col min="9505" max="9505" width="19.375" style="769" bestFit="1" customWidth="1"/>
    <col min="9506" max="9506" width="5.75" style="769" bestFit="1" customWidth="1"/>
    <col min="9507" max="9507" width="9.75" style="769" bestFit="1" customWidth="1"/>
    <col min="9508" max="9508" width="11.875" style="769" bestFit="1" customWidth="1"/>
    <col min="9509" max="9509" width="9.125" style="769" bestFit="1" customWidth="1"/>
    <col min="9510" max="9510" width="10.5" style="769" bestFit="1" customWidth="1"/>
    <col min="9511" max="9511" width="16.375" style="769" bestFit="1" customWidth="1"/>
    <col min="9512" max="9512" width="12.125" style="769" bestFit="1" customWidth="1"/>
    <col min="9513" max="9513" width="10.375" style="769" bestFit="1" customWidth="1"/>
    <col min="9514" max="9514" width="11.875" style="769" bestFit="1" customWidth="1"/>
    <col min="9515" max="9523" width="16.375" style="769" bestFit="1" customWidth="1"/>
    <col min="9524" max="9524" width="10.625" style="769" bestFit="1" customWidth="1"/>
    <col min="9525" max="9525" width="11.875" style="769" bestFit="1" customWidth="1"/>
    <col min="9526" max="9526" width="16.375" style="769" bestFit="1" customWidth="1"/>
    <col min="9527" max="9527" width="20.75" style="769" bestFit="1" customWidth="1"/>
    <col min="9528" max="9528" width="16.375" style="769" bestFit="1" customWidth="1"/>
    <col min="9529" max="9529" width="20.75" style="769" bestFit="1" customWidth="1"/>
    <col min="9530" max="9530" width="16.375" style="769" bestFit="1" customWidth="1"/>
    <col min="9531" max="9531" width="20.75" style="769" bestFit="1" customWidth="1"/>
    <col min="9532" max="9532" width="16.375" style="769" bestFit="1" customWidth="1"/>
    <col min="9533" max="9533" width="20.75" style="769" bestFit="1" customWidth="1"/>
    <col min="9534" max="9534" width="16.375" style="769" bestFit="1" customWidth="1"/>
    <col min="9535" max="9535" width="20.75" style="769" bestFit="1" customWidth="1"/>
    <col min="9536" max="9536" width="14.125" style="769" bestFit="1" customWidth="1"/>
    <col min="9537" max="9537" width="18.625" style="769" bestFit="1" customWidth="1"/>
    <col min="9538" max="9538" width="16.375" style="769" bestFit="1" customWidth="1"/>
    <col min="9539" max="9539" width="20.75" style="769" bestFit="1" customWidth="1"/>
    <col min="9540" max="9540" width="16.375" style="769" bestFit="1" customWidth="1"/>
    <col min="9541" max="9541" width="20.75" style="769" bestFit="1" customWidth="1"/>
    <col min="9542" max="9547" width="23" style="769" bestFit="1" customWidth="1"/>
    <col min="9548" max="9549" width="18.625" style="769" bestFit="1" customWidth="1"/>
    <col min="9550" max="9550" width="10.5" style="769" bestFit="1" customWidth="1"/>
    <col min="9551" max="9551" width="11.875" style="769" bestFit="1" customWidth="1"/>
    <col min="9552" max="9552" width="10.5" style="769" bestFit="1" customWidth="1"/>
    <col min="9553" max="9554" width="11.875" style="769" bestFit="1" customWidth="1"/>
    <col min="9555" max="9555" width="16.375" style="769" bestFit="1" customWidth="1"/>
    <col min="9556" max="9556" width="17.875" style="769" bestFit="1" customWidth="1"/>
    <col min="9557" max="9557" width="22.25" style="769" bestFit="1" customWidth="1"/>
    <col min="9558" max="9558" width="7.75" style="769" bestFit="1" customWidth="1"/>
    <col min="9559" max="9561" width="11.875" style="769" bestFit="1" customWidth="1"/>
    <col min="9562" max="9562" width="16.375" style="769" bestFit="1" customWidth="1"/>
    <col min="9563" max="9565" width="11.875" style="769" bestFit="1" customWidth="1"/>
    <col min="9566" max="9566" width="14.125" style="769" bestFit="1" customWidth="1"/>
    <col min="9567" max="9567" width="11.875" style="769" bestFit="1" customWidth="1"/>
    <col min="9568" max="9568" width="16.375" style="769" bestFit="1" customWidth="1"/>
    <col min="9569" max="9569" width="18.625" style="769" bestFit="1" customWidth="1"/>
    <col min="9570" max="9570" width="10.5" style="769" bestFit="1" customWidth="1"/>
    <col min="9571" max="9571" width="14.25" style="769" bestFit="1" customWidth="1"/>
    <col min="9572" max="9573" width="13.375" style="769" bestFit="1" customWidth="1"/>
    <col min="9574" max="9574" width="16.375" style="769" bestFit="1" customWidth="1"/>
    <col min="9575" max="9575" width="16.5" style="769" bestFit="1" customWidth="1"/>
    <col min="9576" max="9577" width="20.125" style="769" bestFit="1" customWidth="1"/>
    <col min="9578" max="9579" width="23" style="769" bestFit="1" customWidth="1"/>
    <col min="9580" max="9580" width="18.625" style="769" bestFit="1" customWidth="1"/>
    <col min="9581" max="9581" width="9.25" style="769" bestFit="1" customWidth="1"/>
    <col min="9582" max="9582" width="7.25" style="769" bestFit="1" customWidth="1"/>
    <col min="9583" max="9583" width="10.375" style="769" bestFit="1" customWidth="1"/>
    <col min="9584" max="9585" width="11.875" style="769" bestFit="1" customWidth="1"/>
    <col min="9586" max="9586" width="14.375" style="769" bestFit="1" customWidth="1"/>
    <col min="9587" max="9587" width="11.875" style="769" bestFit="1" customWidth="1"/>
    <col min="9588" max="9589" width="16.375" style="769" bestFit="1" customWidth="1"/>
    <col min="9590" max="9590" width="11.875" style="769" bestFit="1" customWidth="1"/>
    <col min="9591" max="9592" width="16.375" style="769" bestFit="1" customWidth="1"/>
    <col min="9593" max="9593" width="17.875" style="769" bestFit="1" customWidth="1"/>
    <col min="9594" max="9594" width="16.375" style="769" bestFit="1" customWidth="1"/>
    <col min="9595" max="9595" width="17.875" style="769" bestFit="1" customWidth="1"/>
    <col min="9596" max="9596" width="5.75" style="769" bestFit="1" customWidth="1"/>
    <col min="9597" max="9598" width="9.75" style="769" bestFit="1" customWidth="1"/>
    <col min="9599" max="9599" width="7.75" style="769" bestFit="1" customWidth="1"/>
    <col min="9600" max="9600" width="9.75" style="769" bestFit="1" customWidth="1"/>
    <col min="9601" max="9601" width="59.375" style="769" bestFit="1" customWidth="1"/>
    <col min="9602" max="9602" width="45.5" style="769" bestFit="1" customWidth="1"/>
    <col min="9603" max="9603" width="27.625" style="769" bestFit="1" customWidth="1"/>
    <col min="9604" max="9604" width="11.875" style="769" bestFit="1" customWidth="1"/>
    <col min="9605" max="9608" width="14.125" style="769" bestFit="1" customWidth="1"/>
    <col min="9609" max="9609" width="15.625" style="769" bestFit="1" customWidth="1"/>
    <col min="9610" max="9610" width="14.125" style="769" bestFit="1" customWidth="1"/>
    <col min="9611" max="9612" width="19.625" style="769" bestFit="1" customWidth="1"/>
    <col min="9613" max="9613" width="21.875" style="769" bestFit="1" customWidth="1"/>
    <col min="9614" max="9614" width="19.375" style="769" bestFit="1" customWidth="1"/>
    <col min="9615" max="9615" width="16.375" style="769" bestFit="1" customWidth="1"/>
    <col min="9616" max="9616" width="23" style="769" bestFit="1" customWidth="1"/>
    <col min="9617" max="9618" width="14.125" style="769" bestFit="1" customWidth="1"/>
    <col min="9619" max="9619" width="23.25" style="769" bestFit="1" customWidth="1"/>
    <col min="9620" max="9621" width="14.375" style="769" bestFit="1" customWidth="1"/>
    <col min="9622" max="9622" width="23.125" style="769" bestFit="1" customWidth="1"/>
    <col min="9623" max="9623" width="18.875" style="769" bestFit="1" customWidth="1"/>
    <col min="9624" max="9624" width="14.375" style="769" bestFit="1" customWidth="1"/>
    <col min="9625" max="9625" width="16.5" style="769" bestFit="1" customWidth="1"/>
    <col min="9626" max="9626" width="25.25" style="769" bestFit="1" customWidth="1"/>
    <col min="9627" max="9628" width="18.625" style="769" bestFit="1" customWidth="1"/>
    <col min="9629" max="9629" width="23" style="769" bestFit="1" customWidth="1"/>
    <col min="9630" max="9631" width="26.75" style="769" bestFit="1" customWidth="1"/>
    <col min="9632" max="9632" width="25.25" style="769" bestFit="1" customWidth="1"/>
    <col min="9633" max="9633" width="29.625" style="769" bestFit="1" customWidth="1"/>
    <col min="9634" max="9634" width="25.25" style="769" bestFit="1" customWidth="1"/>
    <col min="9635" max="9635" width="29.625" style="769" bestFit="1" customWidth="1"/>
    <col min="9636" max="9639" width="20.875" style="769" bestFit="1" customWidth="1"/>
    <col min="9640" max="9640" width="13.875" style="769" bestFit="1" customWidth="1"/>
    <col min="9641" max="9641" width="16.5" style="769" bestFit="1" customWidth="1"/>
    <col min="9642" max="9642" width="7.75" style="769" bestFit="1" customWidth="1"/>
    <col min="9643" max="9643" width="20.75" style="769" bestFit="1" customWidth="1"/>
    <col min="9644" max="9646" width="16.375" style="769" bestFit="1" customWidth="1"/>
    <col min="9647" max="9650" width="31" style="769" bestFit="1" customWidth="1"/>
    <col min="9651" max="9652" width="18.625" style="769" bestFit="1" customWidth="1"/>
    <col min="9653" max="9653" width="16.375" style="769" bestFit="1" customWidth="1"/>
    <col min="9654" max="9655" width="18.625" style="769" bestFit="1" customWidth="1"/>
    <col min="9656" max="9656" width="16.375" style="769" bestFit="1" customWidth="1"/>
    <col min="9657" max="9658" width="18.625" style="769" bestFit="1" customWidth="1"/>
    <col min="9659" max="9659" width="20.75" style="769" bestFit="1" customWidth="1"/>
    <col min="9660" max="9661" width="23" style="769" bestFit="1" customWidth="1"/>
    <col min="9662" max="9662" width="25.25" style="769" bestFit="1" customWidth="1"/>
    <col min="9663" max="9663" width="23" style="769" bestFit="1" customWidth="1"/>
    <col min="9664" max="9664" width="20.75" style="769" bestFit="1" customWidth="1"/>
    <col min="9665" max="9666" width="23" style="769" bestFit="1" customWidth="1"/>
    <col min="9667" max="9667" width="25.25" style="769" bestFit="1" customWidth="1"/>
    <col min="9668" max="9668" width="23" style="769" bestFit="1" customWidth="1"/>
    <col min="9669" max="9669" width="18.625" style="769" bestFit="1" customWidth="1"/>
    <col min="9670" max="9672" width="20.75" style="769" bestFit="1" customWidth="1"/>
    <col min="9673" max="9673" width="19.75" style="769" bestFit="1" customWidth="1"/>
    <col min="9674" max="9675" width="22" style="769" bestFit="1" customWidth="1"/>
    <col min="9676" max="9676" width="14.125" style="769" bestFit="1" customWidth="1"/>
    <col min="9677" max="9678" width="20.75" style="769" bestFit="1" customWidth="1"/>
    <col min="9679" max="9680" width="18.625" style="769" bestFit="1" customWidth="1"/>
    <col min="9681" max="9683" width="20.75" style="769" bestFit="1" customWidth="1"/>
    <col min="9684" max="9685" width="23" style="769" bestFit="1" customWidth="1"/>
    <col min="9686" max="9686" width="20.75" style="769" bestFit="1" customWidth="1"/>
    <col min="9687" max="9688" width="23" style="769" bestFit="1" customWidth="1"/>
    <col min="9689" max="9689" width="25.25" style="769" bestFit="1" customWidth="1"/>
    <col min="9690" max="9691" width="23" style="769" bestFit="1" customWidth="1"/>
    <col min="9692" max="9694" width="25.25" style="769" bestFit="1" customWidth="1"/>
    <col min="9695" max="9696" width="27.5" style="769" bestFit="1" customWidth="1"/>
    <col min="9697" max="9697" width="25.25" style="769" bestFit="1" customWidth="1"/>
    <col min="9698" max="9699" width="27.5" style="769" bestFit="1" customWidth="1"/>
    <col min="9700" max="9700" width="29.625" style="769" bestFit="1" customWidth="1"/>
    <col min="9701" max="9701" width="27.5" style="769" bestFit="1" customWidth="1"/>
    <col min="9702" max="9702" width="24.5" style="769" bestFit="1" customWidth="1"/>
    <col min="9703" max="9703" width="29" style="769" bestFit="1" customWidth="1"/>
    <col min="9704" max="9705" width="20.75" style="769" bestFit="1" customWidth="1"/>
    <col min="9706" max="9706" width="27.5" style="769" bestFit="1" customWidth="1"/>
    <col min="9707" max="9708" width="23" style="769" bestFit="1" customWidth="1"/>
    <col min="9709" max="9709" width="29.625" style="769" bestFit="1" customWidth="1"/>
    <col min="9710" max="9710" width="9.125" style="769" bestFit="1" customWidth="1"/>
    <col min="9711" max="9713" width="18.125" style="769" bestFit="1" customWidth="1"/>
    <col min="9714" max="9714" width="20.375" style="769" bestFit="1" customWidth="1"/>
    <col min="9715" max="9715" width="25.25" style="769" bestFit="1" customWidth="1"/>
    <col min="9716" max="9716" width="27.5" style="769" bestFit="1" customWidth="1"/>
    <col min="9717" max="9718" width="9.125" style="769" bestFit="1" customWidth="1"/>
    <col min="9719" max="9719" width="11.25" style="769" bestFit="1" customWidth="1"/>
    <col min="9720" max="9720" width="15" style="769" bestFit="1" customWidth="1"/>
    <col min="9721" max="9721" width="16.375" style="769" bestFit="1" customWidth="1"/>
    <col min="9722" max="9724" width="23.25" style="769" bestFit="1" customWidth="1"/>
    <col min="9725" max="9726" width="20.75" style="769" bestFit="1" customWidth="1"/>
    <col min="9727" max="9727" width="6.625" style="769" bestFit="1" customWidth="1"/>
    <col min="9728" max="9728" width="9" style="769"/>
    <col min="9729" max="9729" width="16.375" style="769" bestFit="1" customWidth="1"/>
    <col min="9730" max="9730" width="14.125" style="769" bestFit="1" customWidth="1"/>
    <col min="9731" max="9733" width="9.75" style="769" bestFit="1" customWidth="1"/>
    <col min="9734" max="9734" width="14.125" style="769" bestFit="1" customWidth="1"/>
    <col min="9735" max="9735" width="15.25" style="769" customWidth="1"/>
    <col min="9736" max="9736" width="14.125" style="769" bestFit="1" customWidth="1"/>
    <col min="9737" max="9737" width="15.25" style="769" bestFit="1" customWidth="1"/>
    <col min="9738" max="9740" width="13.625" style="769" bestFit="1" customWidth="1"/>
    <col min="9741" max="9741" width="12" style="769" bestFit="1" customWidth="1"/>
    <col min="9742" max="9742" width="22.125" style="769" bestFit="1" customWidth="1"/>
    <col min="9743" max="9744" width="30.125" style="769" bestFit="1" customWidth="1"/>
    <col min="9745" max="9746" width="21" style="769" bestFit="1" customWidth="1"/>
    <col min="9747" max="9747" width="18.75" style="769" bestFit="1" customWidth="1"/>
    <col min="9748" max="9748" width="21" style="769" bestFit="1" customWidth="1"/>
    <col min="9749" max="9750" width="9.75" style="769" bestFit="1" customWidth="1"/>
    <col min="9751" max="9751" width="18.875" style="769" bestFit="1" customWidth="1"/>
    <col min="9752" max="9752" width="9.75" style="769" bestFit="1" customWidth="1"/>
    <col min="9753" max="9753" width="18.875" style="769" bestFit="1" customWidth="1"/>
    <col min="9754" max="9755" width="9.75" style="769" bestFit="1" customWidth="1"/>
    <col min="9756" max="9757" width="12.125" style="769" bestFit="1" customWidth="1"/>
    <col min="9758" max="9758" width="7.125" style="769" bestFit="1" customWidth="1"/>
    <col min="9759" max="9759" width="9.75" style="769" bestFit="1" customWidth="1"/>
    <col min="9760" max="9760" width="15.5" style="769" bestFit="1" customWidth="1"/>
    <col min="9761" max="9761" width="19.375" style="769" bestFit="1" customWidth="1"/>
    <col min="9762" max="9762" width="5.75" style="769" bestFit="1" customWidth="1"/>
    <col min="9763" max="9763" width="9.75" style="769" bestFit="1" customWidth="1"/>
    <col min="9764" max="9764" width="11.875" style="769" bestFit="1" customWidth="1"/>
    <col min="9765" max="9765" width="9.125" style="769" bestFit="1" customWidth="1"/>
    <col min="9766" max="9766" width="10.5" style="769" bestFit="1" customWidth="1"/>
    <col min="9767" max="9767" width="16.375" style="769" bestFit="1" customWidth="1"/>
    <col min="9768" max="9768" width="12.125" style="769" bestFit="1" customWidth="1"/>
    <col min="9769" max="9769" width="10.375" style="769" bestFit="1" customWidth="1"/>
    <col min="9770" max="9770" width="11.875" style="769" bestFit="1" customWidth="1"/>
    <col min="9771" max="9779" width="16.375" style="769" bestFit="1" customWidth="1"/>
    <col min="9780" max="9780" width="10.625" style="769" bestFit="1" customWidth="1"/>
    <col min="9781" max="9781" width="11.875" style="769" bestFit="1" customWidth="1"/>
    <col min="9782" max="9782" width="16.375" style="769" bestFit="1" customWidth="1"/>
    <col min="9783" max="9783" width="20.75" style="769" bestFit="1" customWidth="1"/>
    <col min="9784" max="9784" width="16.375" style="769" bestFit="1" customWidth="1"/>
    <col min="9785" max="9785" width="20.75" style="769" bestFit="1" customWidth="1"/>
    <col min="9786" max="9786" width="16.375" style="769" bestFit="1" customWidth="1"/>
    <col min="9787" max="9787" width="20.75" style="769" bestFit="1" customWidth="1"/>
    <col min="9788" max="9788" width="16.375" style="769" bestFit="1" customWidth="1"/>
    <col min="9789" max="9789" width="20.75" style="769" bestFit="1" customWidth="1"/>
    <col min="9790" max="9790" width="16.375" style="769" bestFit="1" customWidth="1"/>
    <col min="9791" max="9791" width="20.75" style="769" bestFit="1" customWidth="1"/>
    <col min="9792" max="9792" width="14.125" style="769" bestFit="1" customWidth="1"/>
    <col min="9793" max="9793" width="18.625" style="769" bestFit="1" customWidth="1"/>
    <col min="9794" max="9794" width="16.375" style="769" bestFit="1" customWidth="1"/>
    <col min="9795" max="9795" width="20.75" style="769" bestFit="1" customWidth="1"/>
    <col min="9796" max="9796" width="16.375" style="769" bestFit="1" customWidth="1"/>
    <col min="9797" max="9797" width="20.75" style="769" bestFit="1" customWidth="1"/>
    <col min="9798" max="9803" width="23" style="769" bestFit="1" customWidth="1"/>
    <col min="9804" max="9805" width="18.625" style="769" bestFit="1" customWidth="1"/>
    <col min="9806" max="9806" width="10.5" style="769" bestFit="1" customWidth="1"/>
    <col min="9807" max="9807" width="11.875" style="769" bestFit="1" customWidth="1"/>
    <col min="9808" max="9808" width="10.5" style="769" bestFit="1" customWidth="1"/>
    <col min="9809" max="9810" width="11.875" style="769" bestFit="1" customWidth="1"/>
    <col min="9811" max="9811" width="16.375" style="769" bestFit="1" customWidth="1"/>
    <col min="9812" max="9812" width="17.875" style="769" bestFit="1" customWidth="1"/>
    <col min="9813" max="9813" width="22.25" style="769" bestFit="1" customWidth="1"/>
    <col min="9814" max="9814" width="7.75" style="769" bestFit="1" customWidth="1"/>
    <col min="9815" max="9817" width="11.875" style="769" bestFit="1" customWidth="1"/>
    <col min="9818" max="9818" width="16.375" style="769" bestFit="1" customWidth="1"/>
    <col min="9819" max="9821" width="11.875" style="769" bestFit="1" customWidth="1"/>
    <col min="9822" max="9822" width="14.125" style="769" bestFit="1" customWidth="1"/>
    <col min="9823" max="9823" width="11.875" style="769" bestFit="1" customWidth="1"/>
    <col min="9824" max="9824" width="16.375" style="769" bestFit="1" customWidth="1"/>
    <col min="9825" max="9825" width="18.625" style="769" bestFit="1" customWidth="1"/>
    <col min="9826" max="9826" width="10.5" style="769" bestFit="1" customWidth="1"/>
    <col min="9827" max="9827" width="14.25" style="769" bestFit="1" customWidth="1"/>
    <col min="9828" max="9829" width="13.375" style="769" bestFit="1" customWidth="1"/>
    <col min="9830" max="9830" width="16.375" style="769" bestFit="1" customWidth="1"/>
    <col min="9831" max="9831" width="16.5" style="769" bestFit="1" customWidth="1"/>
    <col min="9832" max="9833" width="20.125" style="769" bestFit="1" customWidth="1"/>
    <col min="9834" max="9835" width="23" style="769" bestFit="1" customWidth="1"/>
    <col min="9836" max="9836" width="18.625" style="769" bestFit="1" customWidth="1"/>
    <col min="9837" max="9837" width="9.25" style="769" bestFit="1" customWidth="1"/>
    <col min="9838" max="9838" width="7.25" style="769" bestFit="1" customWidth="1"/>
    <col min="9839" max="9839" width="10.375" style="769" bestFit="1" customWidth="1"/>
    <col min="9840" max="9841" width="11.875" style="769" bestFit="1" customWidth="1"/>
    <col min="9842" max="9842" width="14.375" style="769" bestFit="1" customWidth="1"/>
    <col min="9843" max="9843" width="11.875" style="769" bestFit="1" customWidth="1"/>
    <col min="9844" max="9845" width="16.375" style="769" bestFit="1" customWidth="1"/>
    <col min="9846" max="9846" width="11.875" style="769" bestFit="1" customWidth="1"/>
    <col min="9847" max="9848" width="16.375" style="769" bestFit="1" customWidth="1"/>
    <col min="9849" max="9849" width="17.875" style="769" bestFit="1" customWidth="1"/>
    <col min="9850" max="9850" width="16.375" style="769" bestFit="1" customWidth="1"/>
    <col min="9851" max="9851" width="17.875" style="769" bestFit="1" customWidth="1"/>
    <col min="9852" max="9852" width="5.75" style="769" bestFit="1" customWidth="1"/>
    <col min="9853" max="9854" width="9.75" style="769" bestFit="1" customWidth="1"/>
    <col min="9855" max="9855" width="7.75" style="769" bestFit="1" customWidth="1"/>
    <col min="9856" max="9856" width="9.75" style="769" bestFit="1" customWidth="1"/>
    <col min="9857" max="9857" width="59.375" style="769" bestFit="1" customWidth="1"/>
    <col min="9858" max="9858" width="45.5" style="769" bestFit="1" customWidth="1"/>
    <col min="9859" max="9859" width="27.625" style="769" bestFit="1" customWidth="1"/>
    <col min="9860" max="9860" width="11.875" style="769" bestFit="1" customWidth="1"/>
    <col min="9861" max="9864" width="14.125" style="769" bestFit="1" customWidth="1"/>
    <col min="9865" max="9865" width="15.625" style="769" bestFit="1" customWidth="1"/>
    <col min="9866" max="9866" width="14.125" style="769" bestFit="1" customWidth="1"/>
    <col min="9867" max="9868" width="19.625" style="769" bestFit="1" customWidth="1"/>
    <col min="9869" max="9869" width="21.875" style="769" bestFit="1" customWidth="1"/>
    <col min="9870" max="9870" width="19.375" style="769" bestFit="1" customWidth="1"/>
    <col min="9871" max="9871" width="16.375" style="769" bestFit="1" customWidth="1"/>
    <col min="9872" max="9872" width="23" style="769" bestFit="1" customWidth="1"/>
    <col min="9873" max="9874" width="14.125" style="769" bestFit="1" customWidth="1"/>
    <col min="9875" max="9875" width="23.25" style="769" bestFit="1" customWidth="1"/>
    <col min="9876" max="9877" width="14.375" style="769" bestFit="1" customWidth="1"/>
    <col min="9878" max="9878" width="23.125" style="769" bestFit="1" customWidth="1"/>
    <col min="9879" max="9879" width="18.875" style="769" bestFit="1" customWidth="1"/>
    <col min="9880" max="9880" width="14.375" style="769" bestFit="1" customWidth="1"/>
    <col min="9881" max="9881" width="16.5" style="769" bestFit="1" customWidth="1"/>
    <col min="9882" max="9882" width="25.25" style="769" bestFit="1" customWidth="1"/>
    <col min="9883" max="9884" width="18.625" style="769" bestFit="1" customWidth="1"/>
    <col min="9885" max="9885" width="23" style="769" bestFit="1" customWidth="1"/>
    <col min="9886" max="9887" width="26.75" style="769" bestFit="1" customWidth="1"/>
    <col min="9888" max="9888" width="25.25" style="769" bestFit="1" customWidth="1"/>
    <col min="9889" max="9889" width="29.625" style="769" bestFit="1" customWidth="1"/>
    <col min="9890" max="9890" width="25.25" style="769" bestFit="1" customWidth="1"/>
    <col min="9891" max="9891" width="29.625" style="769" bestFit="1" customWidth="1"/>
    <col min="9892" max="9895" width="20.875" style="769" bestFit="1" customWidth="1"/>
    <col min="9896" max="9896" width="13.875" style="769" bestFit="1" customWidth="1"/>
    <col min="9897" max="9897" width="16.5" style="769" bestFit="1" customWidth="1"/>
    <col min="9898" max="9898" width="7.75" style="769" bestFit="1" customWidth="1"/>
    <col min="9899" max="9899" width="20.75" style="769" bestFit="1" customWidth="1"/>
    <col min="9900" max="9902" width="16.375" style="769" bestFit="1" customWidth="1"/>
    <col min="9903" max="9906" width="31" style="769" bestFit="1" customWidth="1"/>
    <col min="9907" max="9908" width="18.625" style="769" bestFit="1" customWidth="1"/>
    <col min="9909" max="9909" width="16.375" style="769" bestFit="1" customWidth="1"/>
    <col min="9910" max="9911" width="18.625" style="769" bestFit="1" customWidth="1"/>
    <col min="9912" max="9912" width="16.375" style="769" bestFit="1" customWidth="1"/>
    <col min="9913" max="9914" width="18.625" style="769" bestFit="1" customWidth="1"/>
    <col min="9915" max="9915" width="20.75" style="769" bestFit="1" customWidth="1"/>
    <col min="9916" max="9917" width="23" style="769" bestFit="1" customWidth="1"/>
    <col min="9918" max="9918" width="25.25" style="769" bestFit="1" customWidth="1"/>
    <col min="9919" max="9919" width="23" style="769" bestFit="1" customWidth="1"/>
    <col min="9920" max="9920" width="20.75" style="769" bestFit="1" customWidth="1"/>
    <col min="9921" max="9922" width="23" style="769" bestFit="1" customWidth="1"/>
    <col min="9923" max="9923" width="25.25" style="769" bestFit="1" customWidth="1"/>
    <col min="9924" max="9924" width="23" style="769" bestFit="1" customWidth="1"/>
    <col min="9925" max="9925" width="18.625" style="769" bestFit="1" customWidth="1"/>
    <col min="9926" max="9928" width="20.75" style="769" bestFit="1" customWidth="1"/>
    <col min="9929" max="9929" width="19.75" style="769" bestFit="1" customWidth="1"/>
    <col min="9930" max="9931" width="22" style="769" bestFit="1" customWidth="1"/>
    <col min="9932" max="9932" width="14.125" style="769" bestFit="1" customWidth="1"/>
    <col min="9933" max="9934" width="20.75" style="769" bestFit="1" customWidth="1"/>
    <col min="9935" max="9936" width="18.625" style="769" bestFit="1" customWidth="1"/>
    <col min="9937" max="9939" width="20.75" style="769" bestFit="1" customWidth="1"/>
    <col min="9940" max="9941" width="23" style="769" bestFit="1" customWidth="1"/>
    <col min="9942" max="9942" width="20.75" style="769" bestFit="1" customWidth="1"/>
    <col min="9943" max="9944" width="23" style="769" bestFit="1" customWidth="1"/>
    <col min="9945" max="9945" width="25.25" style="769" bestFit="1" customWidth="1"/>
    <col min="9946" max="9947" width="23" style="769" bestFit="1" customWidth="1"/>
    <col min="9948" max="9950" width="25.25" style="769" bestFit="1" customWidth="1"/>
    <col min="9951" max="9952" width="27.5" style="769" bestFit="1" customWidth="1"/>
    <col min="9953" max="9953" width="25.25" style="769" bestFit="1" customWidth="1"/>
    <col min="9954" max="9955" width="27.5" style="769" bestFit="1" customWidth="1"/>
    <col min="9956" max="9956" width="29.625" style="769" bestFit="1" customWidth="1"/>
    <col min="9957" max="9957" width="27.5" style="769" bestFit="1" customWidth="1"/>
    <col min="9958" max="9958" width="24.5" style="769" bestFit="1" customWidth="1"/>
    <col min="9959" max="9959" width="29" style="769" bestFit="1" customWidth="1"/>
    <col min="9960" max="9961" width="20.75" style="769" bestFit="1" customWidth="1"/>
    <col min="9962" max="9962" width="27.5" style="769" bestFit="1" customWidth="1"/>
    <col min="9963" max="9964" width="23" style="769" bestFit="1" customWidth="1"/>
    <col min="9965" max="9965" width="29.625" style="769" bestFit="1" customWidth="1"/>
    <col min="9966" max="9966" width="9.125" style="769" bestFit="1" customWidth="1"/>
    <col min="9967" max="9969" width="18.125" style="769" bestFit="1" customWidth="1"/>
    <col min="9970" max="9970" width="20.375" style="769" bestFit="1" customWidth="1"/>
    <col min="9971" max="9971" width="25.25" style="769" bestFit="1" customWidth="1"/>
    <col min="9972" max="9972" width="27.5" style="769" bestFit="1" customWidth="1"/>
    <col min="9973" max="9974" width="9.125" style="769" bestFit="1" customWidth="1"/>
    <col min="9975" max="9975" width="11.25" style="769" bestFit="1" customWidth="1"/>
    <col min="9976" max="9976" width="15" style="769" bestFit="1" customWidth="1"/>
    <col min="9977" max="9977" width="16.375" style="769" bestFit="1" customWidth="1"/>
    <col min="9978" max="9980" width="23.25" style="769" bestFit="1" customWidth="1"/>
    <col min="9981" max="9982" width="20.75" style="769" bestFit="1" customWidth="1"/>
    <col min="9983" max="9983" width="6.625" style="769" bestFit="1" customWidth="1"/>
    <col min="9984" max="9984" width="9" style="769"/>
    <col min="9985" max="9985" width="16.375" style="769" bestFit="1" customWidth="1"/>
    <col min="9986" max="9986" width="14.125" style="769" bestFit="1" customWidth="1"/>
    <col min="9987" max="9989" width="9.75" style="769" bestFit="1" customWidth="1"/>
    <col min="9990" max="9990" width="14.125" style="769" bestFit="1" customWidth="1"/>
    <col min="9991" max="9991" width="15.25" style="769" customWidth="1"/>
    <col min="9992" max="9992" width="14.125" style="769" bestFit="1" customWidth="1"/>
    <col min="9993" max="9993" width="15.25" style="769" bestFit="1" customWidth="1"/>
    <col min="9994" max="9996" width="13.625" style="769" bestFit="1" customWidth="1"/>
    <col min="9997" max="9997" width="12" style="769" bestFit="1" customWidth="1"/>
    <col min="9998" max="9998" width="22.125" style="769" bestFit="1" customWidth="1"/>
    <col min="9999" max="10000" width="30.125" style="769" bestFit="1" customWidth="1"/>
    <col min="10001" max="10002" width="21" style="769" bestFit="1" customWidth="1"/>
    <col min="10003" max="10003" width="18.75" style="769" bestFit="1" customWidth="1"/>
    <col min="10004" max="10004" width="21" style="769" bestFit="1" customWidth="1"/>
    <col min="10005" max="10006" width="9.75" style="769" bestFit="1" customWidth="1"/>
    <col min="10007" max="10007" width="18.875" style="769" bestFit="1" customWidth="1"/>
    <col min="10008" max="10008" width="9.75" style="769" bestFit="1" customWidth="1"/>
    <col min="10009" max="10009" width="18.875" style="769" bestFit="1" customWidth="1"/>
    <col min="10010" max="10011" width="9.75" style="769" bestFit="1" customWidth="1"/>
    <col min="10012" max="10013" width="12.125" style="769" bestFit="1" customWidth="1"/>
    <col min="10014" max="10014" width="7.125" style="769" bestFit="1" customWidth="1"/>
    <col min="10015" max="10015" width="9.75" style="769" bestFit="1" customWidth="1"/>
    <col min="10016" max="10016" width="15.5" style="769" bestFit="1" customWidth="1"/>
    <col min="10017" max="10017" width="19.375" style="769" bestFit="1" customWidth="1"/>
    <col min="10018" max="10018" width="5.75" style="769" bestFit="1" customWidth="1"/>
    <col min="10019" max="10019" width="9.75" style="769" bestFit="1" customWidth="1"/>
    <col min="10020" max="10020" width="11.875" style="769" bestFit="1" customWidth="1"/>
    <col min="10021" max="10021" width="9.125" style="769" bestFit="1" customWidth="1"/>
    <col min="10022" max="10022" width="10.5" style="769" bestFit="1" customWidth="1"/>
    <col min="10023" max="10023" width="16.375" style="769" bestFit="1" customWidth="1"/>
    <col min="10024" max="10024" width="12.125" style="769" bestFit="1" customWidth="1"/>
    <col min="10025" max="10025" width="10.375" style="769" bestFit="1" customWidth="1"/>
    <col min="10026" max="10026" width="11.875" style="769" bestFit="1" customWidth="1"/>
    <col min="10027" max="10035" width="16.375" style="769" bestFit="1" customWidth="1"/>
    <col min="10036" max="10036" width="10.625" style="769" bestFit="1" customWidth="1"/>
    <col min="10037" max="10037" width="11.875" style="769" bestFit="1" customWidth="1"/>
    <col min="10038" max="10038" width="16.375" style="769" bestFit="1" customWidth="1"/>
    <col min="10039" max="10039" width="20.75" style="769" bestFit="1" customWidth="1"/>
    <col min="10040" max="10040" width="16.375" style="769" bestFit="1" customWidth="1"/>
    <col min="10041" max="10041" width="20.75" style="769" bestFit="1" customWidth="1"/>
    <col min="10042" max="10042" width="16.375" style="769" bestFit="1" customWidth="1"/>
    <col min="10043" max="10043" width="20.75" style="769" bestFit="1" customWidth="1"/>
    <col min="10044" max="10044" width="16.375" style="769" bestFit="1" customWidth="1"/>
    <col min="10045" max="10045" width="20.75" style="769" bestFit="1" customWidth="1"/>
    <col min="10046" max="10046" width="16.375" style="769" bestFit="1" customWidth="1"/>
    <col min="10047" max="10047" width="20.75" style="769" bestFit="1" customWidth="1"/>
    <col min="10048" max="10048" width="14.125" style="769" bestFit="1" customWidth="1"/>
    <col min="10049" max="10049" width="18.625" style="769" bestFit="1" customWidth="1"/>
    <col min="10050" max="10050" width="16.375" style="769" bestFit="1" customWidth="1"/>
    <col min="10051" max="10051" width="20.75" style="769" bestFit="1" customWidth="1"/>
    <col min="10052" max="10052" width="16.375" style="769" bestFit="1" customWidth="1"/>
    <col min="10053" max="10053" width="20.75" style="769" bestFit="1" customWidth="1"/>
    <col min="10054" max="10059" width="23" style="769" bestFit="1" customWidth="1"/>
    <col min="10060" max="10061" width="18.625" style="769" bestFit="1" customWidth="1"/>
    <col min="10062" max="10062" width="10.5" style="769" bestFit="1" customWidth="1"/>
    <col min="10063" max="10063" width="11.875" style="769" bestFit="1" customWidth="1"/>
    <col min="10064" max="10064" width="10.5" style="769" bestFit="1" customWidth="1"/>
    <col min="10065" max="10066" width="11.875" style="769" bestFit="1" customWidth="1"/>
    <col min="10067" max="10067" width="16.375" style="769" bestFit="1" customWidth="1"/>
    <col min="10068" max="10068" width="17.875" style="769" bestFit="1" customWidth="1"/>
    <col min="10069" max="10069" width="22.25" style="769" bestFit="1" customWidth="1"/>
    <col min="10070" max="10070" width="7.75" style="769" bestFit="1" customWidth="1"/>
    <col min="10071" max="10073" width="11.875" style="769" bestFit="1" customWidth="1"/>
    <col min="10074" max="10074" width="16.375" style="769" bestFit="1" customWidth="1"/>
    <col min="10075" max="10077" width="11.875" style="769" bestFit="1" customWidth="1"/>
    <col min="10078" max="10078" width="14.125" style="769" bestFit="1" customWidth="1"/>
    <col min="10079" max="10079" width="11.875" style="769" bestFit="1" customWidth="1"/>
    <col min="10080" max="10080" width="16.375" style="769" bestFit="1" customWidth="1"/>
    <col min="10081" max="10081" width="18.625" style="769" bestFit="1" customWidth="1"/>
    <col min="10082" max="10082" width="10.5" style="769" bestFit="1" customWidth="1"/>
    <col min="10083" max="10083" width="14.25" style="769" bestFit="1" customWidth="1"/>
    <col min="10084" max="10085" width="13.375" style="769" bestFit="1" customWidth="1"/>
    <col min="10086" max="10086" width="16.375" style="769" bestFit="1" customWidth="1"/>
    <col min="10087" max="10087" width="16.5" style="769" bestFit="1" customWidth="1"/>
    <col min="10088" max="10089" width="20.125" style="769" bestFit="1" customWidth="1"/>
    <col min="10090" max="10091" width="23" style="769" bestFit="1" customWidth="1"/>
    <col min="10092" max="10092" width="18.625" style="769" bestFit="1" customWidth="1"/>
    <col min="10093" max="10093" width="9.25" style="769" bestFit="1" customWidth="1"/>
    <col min="10094" max="10094" width="7.25" style="769" bestFit="1" customWidth="1"/>
    <col min="10095" max="10095" width="10.375" style="769" bestFit="1" customWidth="1"/>
    <col min="10096" max="10097" width="11.875" style="769" bestFit="1" customWidth="1"/>
    <col min="10098" max="10098" width="14.375" style="769" bestFit="1" customWidth="1"/>
    <col min="10099" max="10099" width="11.875" style="769" bestFit="1" customWidth="1"/>
    <col min="10100" max="10101" width="16.375" style="769" bestFit="1" customWidth="1"/>
    <col min="10102" max="10102" width="11.875" style="769" bestFit="1" customWidth="1"/>
    <col min="10103" max="10104" width="16.375" style="769" bestFit="1" customWidth="1"/>
    <col min="10105" max="10105" width="17.875" style="769" bestFit="1" customWidth="1"/>
    <col min="10106" max="10106" width="16.375" style="769" bestFit="1" customWidth="1"/>
    <col min="10107" max="10107" width="17.875" style="769" bestFit="1" customWidth="1"/>
    <col min="10108" max="10108" width="5.75" style="769" bestFit="1" customWidth="1"/>
    <col min="10109" max="10110" width="9.75" style="769" bestFit="1" customWidth="1"/>
    <col min="10111" max="10111" width="7.75" style="769" bestFit="1" customWidth="1"/>
    <col min="10112" max="10112" width="9.75" style="769" bestFit="1" customWidth="1"/>
    <col min="10113" max="10113" width="59.375" style="769" bestFit="1" customWidth="1"/>
    <col min="10114" max="10114" width="45.5" style="769" bestFit="1" customWidth="1"/>
    <col min="10115" max="10115" width="27.625" style="769" bestFit="1" customWidth="1"/>
    <col min="10116" max="10116" width="11.875" style="769" bestFit="1" customWidth="1"/>
    <col min="10117" max="10120" width="14.125" style="769" bestFit="1" customWidth="1"/>
    <col min="10121" max="10121" width="15.625" style="769" bestFit="1" customWidth="1"/>
    <col min="10122" max="10122" width="14.125" style="769" bestFit="1" customWidth="1"/>
    <col min="10123" max="10124" width="19.625" style="769" bestFit="1" customWidth="1"/>
    <col min="10125" max="10125" width="21.875" style="769" bestFit="1" customWidth="1"/>
    <col min="10126" max="10126" width="19.375" style="769" bestFit="1" customWidth="1"/>
    <col min="10127" max="10127" width="16.375" style="769" bestFit="1" customWidth="1"/>
    <col min="10128" max="10128" width="23" style="769" bestFit="1" customWidth="1"/>
    <col min="10129" max="10130" width="14.125" style="769" bestFit="1" customWidth="1"/>
    <col min="10131" max="10131" width="23.25" style="769" bestFit="1" customWidth="1"/>
    <col min="10132" max="10133" width="14.375" style="769" bestFit="1" customWidth="1"/>
    <col min="10134" max="10134" width="23.125" style="769" bestFit="1" customWidth="1"/>
    <col min="10135" max="10135" width="18.875" style="769" bestFit="1" customWidth="1"/>
    <col min="10136" max="10136" width="14.375" style="769" bestFit="1" customWidth="1"/>
    <col min="10137" max="10137" width="16.5" style="769" bestFit="1" customWidth="1"/>
    <col min="10138" max="10138" width="25.25" style="769" bestFit="1" customWidth="1"/>
    <col min="10139" max="10140" width="18.625" style="769" bestFit="1" customWidth="1"/>
    <col min="10141" max="10141" width="23" style="769" bestFit="1" customWidth="1"/>
    <col min="10142" max="10143" width="26.75" style="769" bestFit="1" customWidth="1"/>
    <col min="10144" max="10144" width="25.25" style="769" bestFit="1" customWidth="1"/>
    <col min="10145" max="10145" width="29.625" style="769" bestFit="1" customWidth="1"/>
    <col min="10146" max="10146" width="25.25" style="769" bestFit="1" customWidth="1"/>
    <col min="10147" max="10147" width="29.625" style="769" bestFit="1" customWidth="1"/>
    <col min="10148" max="10151" width="20.875" style="769" bestFit="1" customWidth="1"/>
    <col min="10152" max="10152" width="13.875" style="769" bestFit="1" customWidth="1"/>
    <col min="10153" max="10153" width="16.5" style="769" bestFit="1" customWidth="1"/>
    <col min="10154" max="10154" width="7.75" style="769" bestFit="1" customWidth="1"/>
    <col min="10155" max="10155" width="20.75" style="769" bestFit="1" customWidth="1"/>
    <col min="10156" max="10158" width="16.375" style="769" bestFit="1" customWidth="1"/>
    <col min="10159" max="10162" width="31" style="769" bestFit="1" customWidth="1"/>
    <col min="10163" max="10164" width="18.625" style="769" bestFit="1" customWidth="1"/>
    <col min="10165" max="10165" width="16.375" style="769" bestFit="1" customWidth="1"/>
    <col min="10166" max="10167" width="18.625" style="769" bestFit="1" customWidth="1"/>
    <col min="10168" max="10168" width="16.375" style="769" bestFit="1" customWidth="1"/>
    <col min="10169" max="10170" width="18.625" style="769" bestFit="1" customWidth="1"/>
    <col min="10171" max="10171" width="20.75" style="769" bestFit="1" customWidth="1"/>
    <col min="10172" max="10173" width="23" style="769" bestFit="1" customWidth="1"/>
    <col min="10174" max="10174" width="25.25" style="769" bestFit="1" customWidth="1"/>
    <col min="10175" max="10175" width="23" style="769" bestFit="1" customWidth="1"/>
    <col min="10176" max="10176" width="20.75" style="769" bestFit="1" customWidth="1"/>
    <col min="10177" max="10178" width="23" style="769" bestFit="1" customWidth="1"/>
    <col min="10179" max="10179" width="25.25" style="769" bestFit="1" customWidth="1"/>
    <col min="10180" max="10180" width="23" style="769" bestFit="1" customWidth="1"/>
    <col min="10181" max="10181" width="18.625" style="769" bestFit="1" customWidth="1"/>
    <col min="10182" max="10184" width="20.75" style="769" bestFit="1" customWidth="1"/>
    <col min="10185" max="10185" width="19.75" style="769" bestFit="1" customWidth="1"/>
    <col min="10186" max="10187" width="22" style="769" bestFit="1" customWidth="1"/>
    <col min="10188" max="10188" width="14.125" style="769" bestFit="1" customWidth="1"/>
    <col min="10189" max="10190" width="20.75" style="769" bestFit="1" customWidth="1"/>
    <col min="10191" max="10192" width="18.625" style="769" bestFit="1" customWidth="1"/>
    <col min="10193" max="10195" width="20.75" style="769" bestFit="1" customWidth="1"/>
    <col min="10196" max="10197" width="23" style="769" bestFit="1" customWidth="1"/>
    <col min="10198" max="10198" width="20.75" style="769" bestFit="1" customWidth="1"/>
    <col min="10199" max="10200" width="23" style="769" bestFit="1" customWidth="1"/>
    <col min="10201" max="10201" width="25.25" style="769" bestFit="1" customWidth="1"/>
    <col min="10202" max="10203" width="23" style="769" bestFit="1" customWidth="1"/>
    <col min="10204" max="10206" width="25.25" style="769" bestFit="1" customWidth="1"/>
    <col min="10207" max="10208" width="27.5" style="769" bestFit="1" customWidth="1"/>
    <col min="10209" max="10209" width="25.25" style="769" bestFit="1" customWidth="1"/>
    <col min="10210" max="10211" width="27.5" style="769" bestFit="1" customWidth="1"/>
    <col min="10212" max="10212" width="29.625" style="769" bestFit="1" customWidth="1"/>
    <col min="10213" max="10213" width="27.5" style="769" bestFit="1" customWidth="1"/>
    <col min="10214" max="10214" width="24.5" style="769" bestFit="1" customWidth="1"/>
    <col min="10215" max="10215" width="29" style="769" bestFit="1" customWidth="1"/>
    <col min="10216" max="10217" width="20.75" style="769" bestFit="1" customWidth="1"/>
    <col min="10218" max="10218" width="27.5" style="769" bestFit="1" customWidth="1"/>
    <col min="10219" max="10220" width="23" style="769" bestFit="1" customWidth="1"/>
    <col min="10221" max="10221" width="29.625" style="769" bestFit="1" customWidth="1"/>
    <col min="10222" max="10222" width="9.125" style="769" bestFit="1" customWidth="1"/>
    <col min="10223" max="10225" width="18.125" style="769" bestFit="1" customWidth="1"/>
    <col min="10226" max="10226" width="20.375" style="769" bestFit="1" customWidth="1"/>
    <col min="10227" max="10227" width="25.25" style="769" bestFit="1" customWidth="1"/>
    <col min="10228" max="10228" width="27.5" style="769" bestFit="1" customWidth="1"/>
    <col min="10229" max="10230" width="9.125" style="769" bestFit="1" customWidth="1"/>
    <col min="10231" max="10231" width="11.25" style="769" bestFit="1" customWidth="1"/>
    <col min="10232" max="10232" width="15" style="769" bestFit="1" customWidth="1"/>
    <col min="10233" max="10233" width="16.375" style="769" bestFit="1" customWidth="1"/>
    <col min="10234" max="10236" width="23.25" style="769" bestFit="1" customWidth="1"/>
    <col min="10237" max="10238" width="20.75" style="769" bestFit="1" customWidth="1"/>
    <col min="10239" max="10239" width="6.625" style="769" bestFit="1" customWidth="1"/>
    <col min="10240" max="10240" width="9" style="769"/>
    <col min="10241" max="10241" width="16.375" style="769" bestFit="1" customWidth="1"/>
    <col min="10242" max="10242" width="14.125" style="769" bestFit="1" customWidth="1"/>
    <col min="10243" max="10245" width="9.75" style="769" bestFit="1" customWidth="1"/>
    <col min="10246" max="10246" width="14.125" style="769" bestFit="1" customWidth="1"/>
    <col min="10247" max="10247" width="15.25" style="769" customWidth="1"/>
    <col min="10248" max="10248" width="14.125" style="769" bestFit="1" customWidth="1"/>
    <col min="10249" max="10249" width="15.25" style="769" bestFit="1" customWidth="1"/>
    <col min="10250" max="10252" width="13.625" style="769" bestFit="1" customWidth="1"/>
    <col min="10253" max="10253" width="12" style="769" bestFit="1" customWidth="1"/>
    <col min="10254" max="10254" width="22.125" style="769" bestFit="1" customWidth="1"/>
    <col min="10255" max="10256" width="30.125" style="769" bestFit="1" customWidth="1"/>
    <col min="10257" max="10258" width="21" style="769" bestFit="1" customWidth="1"/>
    <col min="10259" max="10259" width="18.75" style="769" bestFit="1" customWidth="1"/>
    <col min="10260" max="10260" width="21" style="769" bestFit="1" customWidth="1"/>
    <col min="10261" max="10262" width="9.75" style="769" bestFit="1" customWidth="1"/>
    <col min="10263" max="10263" width="18.875" style="769" bestFit="1" customWidth="1"/>
    <col min="10264" max="10264" width="9.75" style="769" bestFit="1" customWidth="1"/>
    <col min="10265" max="10265" width="18.875" style="769" bestFit="1" customWidth="1"/>
    <col min="10266" max="10267" width="9.75" style="769" bestFit="1" customWidth="1"/>
    <col min="10268" max="10269" width="12.125" style="769" bestFit="1" customWidth="1"/>
    <col min="10270" max="10270" width="7.125" style="769" bestFit="1" customWidth="1"/>
    <col min="10271" max="10271" width="9.75" style="769" bestFit="1" customWidth="1"/>
    <col min="10272" max="10272" width="15.5" style="769" bestFit="1" customWidth="1"/>
    <col min="10273" max="10273" width="19.375" style="769" bestFit="1" customWidth="1"/>
    <col min="10274" max="10274" width="5.75" style="769" bestFit="1" customWidth="1"/>
    <col min="10275" max="10275" width="9.75" style="769" bestFit="1" customWidth="1"/>
    <col min="10276" max="10276" width="11.875" style="769" bestFit="1" customWidth="1"/>
    <col min="10277" max="10277" width="9.125" style="769" bestFit="1" customWidth="1"/>
    <col min="10278" max="10278" width="10.5" style="769" bestFit="1" customWidth="1"/>
    <col min="10279" max="10279" width="16.375" style="769" bestFit="1" customWidth="1"/>
    <col min="10280" max="10280" width="12.125" style="769" bestFit="1" customWidth="1"/>
    <col min="10281" max="10281" width="10.375" style="769" bestFit="1" customWidth="1"/>
    <col min="10282" max="10282" width="11.875" style="769" bestFit="1" customWidth="1"/>
    <col min="10283" max="10291" width="16.375" style="769" bestFit="1" customWidth="1"/>
    <col min="10292" max="10292" width="10.625" style="769" bestFit="1" customWidth="1"/>
    <col min="10293" max="10293" width="11.875" style="769" bestFit="1" customWidth="1"/>
    <col min="10294" max="10294" width="16.375" style="769" bestFit="1" customWidth="1"/>
    <col min="10295" max="10295" width="20.75" style="769" bestFit="1" customWidth="1"/>
    <col min="10296" max="10296" width="16.375" style="769" bestFit="1" customWidth="1"/>
    <col min="10297" max="10297" width="20.75" style="769" bestFit="1" customWidth="1"/>
    <col min="10298" max="10298" width="16.375" style="769" bestFit="1" customWidth="1"/>
    <col min="10299" max="10299" width="20.75" style="769" bestFit="1" customWidth="1"/>
    <col min="10300" max="10300" width="16.375" style="769" bestFit="1" customWidth="1"/>
    <col min="10301" max="10301" width="20.75" style="769" bestFit="1" customWidth="1"/>
    <col min="10302" max="10302" width="16.375" style="769" bestFit="1" customWidth="1"/>
    <col min="10303" max="10303" width="20.75" style="769" bestFit="1" customWidth="1"/>
    <col min="10304" max="10304" width="14.125" style="769" bestFit="1" customWidth="1"/>
    <col min="10305" max="10305" width="18.625" style="769" bestFit="1" customWidth="1"/>
    <col min="10306" max="10306" width="16.375" style="769" bestFit="1" customWidth="1"/>
    <col min="10307" max="10307" width="20.75" style="769" bestFit="1" customWidth="1"/>
    <col min="10308" max="10308" width="16.375" style="769" bestFit="1" customWidth="1"/>
    <col min="10309" max="10309" width="20.75" style="769" bestFit="1" customWidth="1"/>
    <col min="10310" max="10315" width="23" style="769" bestFit="1" customWidth="1"/>
    <col min="10316" max="10317" width="18.625" style="769" bestFit="1" customWidth="1"/>
    <col min="10318" max="10318" width="10.5" style="769" bestFit="1" customWidth="1"/>
    <col min="10319" max="10319" width="11.875" style="769" bestFit="1" customWidth="1"/>
    <col min="10320" max="10320" width="10.5" style="769" bestFit="1" customWidth="1"/>
    <col min="10321" max="10322" width="11.875" style="769" bestFit="1" customWidth="1"/>
    <col min="10323" max="10323" width="16.375" style="769" bestFit="1" customWidth="1"/>
    <col min="10324" max="10324" width="17.875" style="769" bestFit="1" customWidth="1"/>
    <col min="10325" max="10325" width="22.25" style="769" bestFit="1" customWidth="1"/>
    <col min="10326" max="10326" width="7.75" style="769" bestFit="1" customWidth="1"/>
    <col min="10327" max="10329" width="11.875" style="769" bestFit="1" customWidth="1"/>
    <col min="10330" max="10330" width="16.375" style="769" bestFit="1" customWidth="1"/>
    <col min="10331" max="10333" width="11.875" style="769" bestFit="1" customWidth="1"/>
    <col min="10334" max="10334" width="14.125" style="769" bestFit="1" customWidth="1"/>
    <col min="10335" max="10335" width="11.875" style="769" bestFit="1" customWidth="1"/>
    <col min="10336" max="10336" width="16.375" style="769" bestFit="1" customWidth="1"/>
    <col min="10337" max="10337" width="18.625" style="769" bestFit="1" customWidth="1"/>
    <col min="10338" max="10338" width="10.5" style="769" bestFit="1" customWidth="1"/>
    <col min="10339" max="10339" width="14.25" style="769" bestFit="1" customWidth="1"/>
    <col min="10340" max="10341" width="13.375" style="769" bestFit="1" customWidth="1"/>
    <col min="10342" max="10342" width="16.375" style="769" bestFit="1" customWidth="1"/>
    <col min="10343" max="10343" width="16.5" style="769" bestFit="1" customWidth="1"/>
    <col min="10344" max="10345" width="20.125" style="769" bestFit="1" customWidth="1"/>
    <col min="10346" max="10347" width="23" style="769" bestFit="1" customWidth="1"/>
    <col min="10348" max="10348" width="18.625" style="769" bestFit="1" customWidth="1"/>
    <col min="10349" max="10349" width="9.25" style="769" bestFit="1" customWidth="1"/>
    <col min="10350" max="10350" width="7.25" style="769" bestFit="1" customWidth="1"/>
    <col min="10351" max="10351" width="10.375" style="769" bestFit="1" customWidth="1"/>
    <col min="10352" max="10353" width="11.875" style="769" bestFit="1" customWidth="1"/>
    <col min="10354" max="10354" width="14.375" style="769" bestFit="1" customWidth="1"/>
    <col min="10355" max="10355" width="11.875" style="769" bestFit="1" customWidth="1"/>
    <col min="10356" max="10357" width="16.375" style="769" bestFit="1" customWidth="1"/>
    <col min="10358" max="10358" width="11.875" style="769" bestFit="1" customWidth="1"/>
    <col min="10359" max="10360" width="16.375" style="769" bestFit="1" customWidth="1"/>
    <col min="10361" max="10361" width="17.875" style="769" bestFit="1" customWidth="1"/>
    <col min="10362" max="10362" width="16.375" style="769" bestFit="1" customWidth="1"/>
    <col min="10363" max="10363" width="17.875" style="769" bestFit="1" customWidth="1"/>
    <col min="10364" max="10364" width="5.75" style="769" bestFit="1" customWidth="1"/>
    <col min="10365" max="10366" width="9.75" style="769" bestFit="1" customWidth="1"/>
    <col min="10367" max="10367" width="7.75" style="769" bestFit="1" customWidth="1"/>
    <col min="10368" max="10368" width="9.75" style="769" bestFit="1" customWidth="1"/>
    <col min="10369" max="10369" width="59.375" style="769" bestFit="1" customWidth="1"/>
    <col min="10370" max="10370" width="45.5" style="769" bestFit="1" customWidth="1"/>
    <col min="10371" max="10371" width="27.625" style="769" bestFit="1" customWidth="1"/>
    <col min="10372" max="10372" width="11.875" style="769" bestFit="1" customWidth="1"/>
    <col min="10373" max="10376" width="14.125" style="769" bestFit="1" customWidth="1"/>
    <col min="10377" max="10377" width="15.625" style="769" bestFit="1" customWidth="1"/>
    <col min="10378" max="10378" width="14.125" style="769" bestFit="1" customWidth="1"/>
    <col min="10379" max="10380" width="19.625" style="769" bestFit="1" customWidth="1"/>
    <col min="10381" max="10381" width="21.875" style="769" bestFit="1" customWidth="1"/>
    <col min="10382" max="10382" width="19.375" style="769" bestFit="1" customWidth="1"/>
    <col min="10383" max="10383" width="16.375" style="769" bestFit="1" customWidth="1"/>
    <col min="10384" max="10384" width="23" style="769" bestFit="1" customWidth="1"/>
    <col min="10385" max="10386" width="14.125" style="769" bestFit="1" customWidth="1"/>
    <col min="10387" max="10387" width="23.25" style="769" bestFit="1" customWidth="1"/>
    <col min="10388" max="10389" width="14.375" style="769" bestFit="1" customWidth="1"/>
    <col min="10390" max="10390" width="23.125" style="769" bestFit="1" customWidth="1"/>
    <col min="10391" max="10391" width="18.875" style="769" bestFit="1" customWidth="1"/>
    <col min="10392" max="10392" width="14.375" style="769" bestFit="1" customWidth="1"/>
    <col min="10393" max="10393" width="16.5" style="769" bestFit="1" customWidth="1"/>
    <col min="10394" max="10394" width="25.25" style="769" bestFit="1" customWidth="1"/>
    <col min="10395" max="10396" width="18.625" style="769" bestFit="1" customWidth="1"/>
    <col min="10397" max="10397" width="23" style="769" bestFit="1" customWidth="1"/>
    <col min="10398" max="10399" width="26.75" style="769" bestFit="1" customWidth="1"/>
    <col min="10400" max="10400" width="25.25" style="769" bestFit="1" customWidth="1"/>
    <col min="10401" max="10401" width="29.625" style="769" bestFit="1" customWidth="1"/>
    <col min="10402" max="10402" width="25.25" style="769" bestFit="1" customWidth="1"/>
    <col min="10403" max="10403" width="29.625" style="769" bestFit="1" customWidth="1"/>
    <col min="10404" max="10407" width="20.875" style="769" bestFit="1" customWidth="1"/>
    <col min="10408" max="10408" width="13.875" style="769" bestFit="1" customWidth="1"/>
    <col min="10409" max="10409" width="16.5" style="769" bestFit="1" customWidth="1"/>
    <col min="10410" max="10410" width="7.75" style="769" bestFit="1" customWidth="1"/>
    <col min="10411" max="10411" width="20.75" style="769" bestFit="1" customWidth="1"/>
    <col min="10412" max="10414" width="16.375" style="769" bestFit="1" customWidth="1"/>
    <col min="10415" max="10418" width="31" style="769" bestFit="1" customWidth="1"/>
    <col min="10419" max="10420" width="18.625" style="769" bestFit="1" customWidth="1"/>
    <col min="10421" max="10421" width="16.375" style="769" bestFit="1" customWidth="1"/>
    <col min="10422" max="10423" width="18.625" style="769" bestFit="1" customWidth="1"/>
    <col min="10424" max="10424" width="16.375" style="769" bestFit="1" customWidth="1"/>
    <col min="10425" max="10426" width="18.625" style="769" bestFit="1" customWidth="1"/>
    <col min="10427" max="10427" width="20.75" style="769" bestFit="1" customWidth="1"/>
    <col min="10428" max="10429" width="23" style="769" bestFit="1" customWidth="1"/>
    <col min="10430" max="10430" width="25.25" style="769" bestFit="1" customWidth="1"/>
    <col min="10431" max="10431" width="23" style="769" bestFit="1" customWidth="1"/>
    <col min="10432" max="10432" width="20.75" style="769" bestFit="1" customWidth="1"/>
    <col min="10433" max="10434" width="23" style="769" bestFit="1" customWidth="1"/>
    <col min="10435" max="10435" width="25.25" style="769" bestFit="1" customWidth="1"/>
    <col min="10436" max="10436" width="23" style="769" bestFit="1" customWidth="1"/>
    <col min="10437" max="10437" width="18.625" style="769" bestFit="1" customWidth="1"/>
    <col min="10438" max="10440" width="20.75" style="769" bestFit="1" customWidth="1"/>
    <col min="10441" max="10441" width="19.75" style="769" bestFit="1" customWidth="1"/>
    <col min="10442" max="10443" width="22" style="769" bestFit="1" customWidth="1"/>
    <col min="10444" max="10444" width="14.125" style="769" bestFit="1" customWidth="1"/>
    <col min="10445" max="10446" width="20.75" style="769" bestFit="1" customWidth="1"/>
    <col min="10447" max="10448" width="18.625" style="769" bestFit="1" customWidth="1"/>
    <col min="10449" max="10451" width="20.75" style="769" bestFit="1" customWidth="1"/>
    <col min="10452" max="10453" width="23" style="769" bestFit="1" customWidth="1"/>
    <col min="10454" max="10454" width="20.75" style="769" bestFit="1" customWidth="1"/>
    <col min="10455" max="10456" width="23" style="769" bestFit="1" customWidth="1"/>
    <col min="10457" max="10457" width="25.25" style="769" bestFit="1" customWidth="1"/>
    <col min="10458" max="10459" width="23" style="769" bestFit="1" customWidth="1"/>
    <col min="10460" max="10462" width="25.25" style="769" bestFit="1" customWidth="1"/>
    <col min="10463" max="10464" width="27.5" style="769" bestFit="1" customWidth="1"/>
    <col min="10465" max="10465" width="25.25" style="769" bestFit="1" customWidth="1"/>
    <col min="10466" max="10467" width="27.5" style="769" bestFit="1" customWidth="1"/>
    <col min="10468" max="10468" width="29.625" style="769" bestFit="1" customWidth="1"/>
    <col min="10469" max="10469" width="27.5" style="769" bestFit="1" customWidth="1"/>
    <col min="10470" max="10470" width="24.5" style="769" bestFit="1" customWidth="1"/>
    <col min="10471" max="10471" width="29" style="769" bestFit="1" customWidth="1"/>
    <col min="10472" max="10473" width="20.75" style="769" bestFit="1" customWidth="1"/>
    <col min="10474" max="10474" width="27.5" style="769" bestFit="1" customWidth="1"/>
    <col min="10475" max="10476" width="23" style="769" bestFit="1" customWidth="1"/>
    <col min="10477" max="10477" width="29.625" style="769" bestFit="1" customWidth="1"/>
    <col min="10478" max="10478" width="9.125" style="769" bestFit="1" customWidth="1"/>
    <col min="10479" max="10481" width="18.125" style="769" bestFit="1" customWidth="1"/>
    <col min="10482" max="10482" width="20.375" style="769" bestFit="1" customWidth="1"/>
    <col min="10483" max="10483" width="25.25" style="769" bestFit="1" customWidth="1"/>
    <col min="10484" max="10484" width="27.5" style="769" bestFit="1" customWidth="1"/>
    <col min="10485" max="10486" width="9.125" style="769" bestFit="1" customWidth="1"/>
    <col min="10487" max="10487" width="11.25" style="769" bestFit="1" customWidth="1"/>
    <col min="10488" max="10488" width="15" style="769" bestFit="1" customWidth="1"/>
    <col min="10489" max="10489" width="16.375" style="769" bestFit="1" customWidth="1"/>
    <col min="10490" max="10492" width="23.25" style="769" bestFit="1" customWidth="1"/>
    <col min="10493" max="10494" width="20.75" style="769" bestFit="1" customWidth="1"/>
    <col min="10495" max="10495" width="6.625" style="769" bestFit="1" customWidth="1"/>
    <col min="10496" max="10496" width="9" style="769"/>
    <col min="10497" max="10497" width="16.375" style="769" bestFit="1" customWidth="1"/>
    <col min="10498" max="10498" width="14.125" style="769" bestFit="1" customWidth="1"/>
    <col min="10499" max="10501" width="9.75" style="769" bestFit="1" customWidth="1"/>
    <col min="10502" max="10502" width="14.125" style="769" bestFit="1" customWidth="1"/>
    <col min="10503" max="10503" width="15.25" style="769" customWidth="1"/>
    <col min="10504" max="10504" width="14.125" style="769" bestFit="1" customWidth="1"/>
    <col min="10505" max="10505" width="15.25" style="769" bestFit="1" customWidth="1"/>
    <col min="10506" max="10508" width="13.625" style="769" bestFit="1" customWidth="1"/>
    <col min="10509" max="10509" width="12" style="769" bestFit="1" customWidth="1"/>
    <col min="10510" max="10510" width="22.125" style="769" bestFit="1" customWidth="1"/>
    <col min="10511" max="10512" width="30.125" style="769" bestFit="1" customWidth="1"/>
    <col min="10513" max="10514" width="21" style="769" bestFit="1" customWidth="1"/>
    <col min="10515" max="10515" width="18.75" style="769" bestFit="1" customWidth="1"/>
    <col min="10516" max="10516" width="21" style="769" bestFit="1" customWidth="1"/>
    <col min="10517" max="10518" width="9.75" style="769" bestFit="1" customWidth="1"/>
    <col min="10519" max="10519" width="18.875" style="769" bestFit="1" customWidth="1"/>
    <col min="10520" max="10520" width="9.75" style="769" bestFit="1" customWidth="1"/>
    <col min="10521" max="10521" width="18.875" style="769" bestFit="1" customWidth="1"/>
    <col min="10522" max="10523" width="9.75" style="769" bestFit="1" customWidth="1"/>
    <col min="10524" max="10525" width="12.125" style="769" bestFit="1" customWidth="1"/>
    <col min="10526" max="10526" width="7.125" style="769" bestFit="1" customWidth="1"/>
    <col min="10527" max="10527" width="9.75" style="769" bestFit="1" customWidth="1"/>
    <col min="10528" max="10528" width="15.5" style="769" bestFit="1" customWidth="1"/>
    <col min="10529" max="10529" width="19.375" style="769" bestFit="1" customWidth="1"/>
    <col min="10530" max="10530" width="5.75" style="769" bestFit="1" customWidth="1"/>
    <col min="10531" max="10531" width="9.75" style="769" bestFit="1" customWidth="1"/>
    <col min="10532" max="10532" width="11.875" style="769" bestFit="1" customWidth="1"/>
    <col min="10533" max="10533" width="9.125" style="769" bestFit="1" customWidth="1"/>
    <col min="10534" max="10534" width="10.5" style="769" bestFit="1" customWidth="1"/>
    <col min="10535" max="10535" width="16.375" style="769" bestFit="1" customWidth="1"/>
    <col min="10536" max="10536" width="12.125" style="769" bestFit="1" customWidth="1"/>
    <col min="10537" max="10537" width="10.375" style="769" bestFit="1" customWidth="1"/>
    <col min="10538" max="10538" width="11.875" style="769" bestFit="1" customWidth="1"/>
    <col min="10539" max="10547" width="16.375" style="769" bestFit="1" customWidth="1"/>
    <col min="10548" max="10548" width="10.625" style="769" bestFit="1" customWidth="1"/>
    <col min="10549" max="10549" width="11.875" style="769" bestFit="1" customWidth="1"/>
    <col min="10550" max="10550" width="16.375" style="769" bestFit="1" customWidth="1"/>
    <col min="10551" max="10551" width="20.75" style="769" bestFit="1" customWidth="1"/>
    <col min="10552" max="10552" width="16.375" style="769" bestFit="1" customWidth="1"/>
    <col min="10553" max="10553" width="20.75" style="769" bestFit="1" customWidth="1"/>
    <col min="10554" max="10554" width="16.375" style="769" bestFit="1" customWidth="1"/>
    <col min="10555" max="10555" width="20.75" style="769" bestFit="1" customWidth="1"/>
    <col min="10556" max="10556" width="16.375" style="769" bestFit="1" customWidth="1"/>
    <col min="10557" max="10557" width="20.75" style="769" bestFit="1" customWidth="1"/>
    <col min="10558" max="10558" width="16.375" style="769" bestFit="1" customWidth="1"/>
    <col min="10559" max="10559" width="20.75" style="769" bestFit="1" customWidth="1"/>
    <col min="10560" max="10560" width="14.125" style="769" bestFit="1" customWidth="1"/>
    <col min="10561" max="10561" width="18.625" style="769" bestFit="1" customWidth="1"/>
    <col min="10562" max="10562" width="16.375" style="769" bestFit="1" customWidth="1"/>
    <col min="10563" max="10563" width="20.75" style="769" bestFit="1" customWidth="1"/>
    <col min="10564" max="10564" width="16.375" style="769" bestFit="1" customWidth="1"/>
    <col min="10565" max="10565" width="20.75" style="769" bestFit="1" customWidth="1"/>
    <col min="10566" max="10571" width="23" style="769" bestFit="1" customWidth="1"/>
    <col min="10572" max="10573" width="18.625" style="769" bestFit="1" customWidth="1"/>
    <col min="10574" max="10574" width="10.5" style="769" bestFit="1" customWidth="1"/>
    <col min="10575" max="10575" width="11.875" style="769" bestFit="1" customWidth="1"/>
    <col min="10576" max="10576" width="10.5" style="769" bestFit="1" customWidth="1"/>
    <col min="10577" max="10578" width="11.875" style="769" bestFit="1" customWidth="1"/>
    <col min="10579" max="10579" width="16.375" style="769" bestFit="1" customWidth="1"/>
    <col min="10580" max="10580" width="17.875" style="769" bestFit="1" customWidth="1"/>
    <col min="10581" max="10581" width="22.25" style="769" bestFit="1" customWidth="1"/>
    <col min="10582" max="10582" width="7.75" style="769" bestFit="1" customWidth="1"/>
    <col min="10583" max="10585" width="11.875" style="769" bestFit="1" customWidth="1"/>
    <col min="10586" max="10586" width="16.375" style="769" bestFit="1" customWidth="1"/>
    <col min="10587" max="10589" width="11.875" style="769" bestFit="1" customWidth="1"/>
    <col min="10590" max="10590" width="14.125" style="769" bestFit="1" customWidth="1"/>
    <col min="10591" max="10591" width="11.875" style="769" bestFit="1" customWidth="1"/>
    <col min="10592" max="10592" width="16.375" style="769" bestFit="1" customWidth="1"/>
    <col min="10593" max="10593" width="18.625" style="769" bestFit="1" customWidth="1"/>
    <col min="10594" max="10594" width="10.5" style="769" bestFit="1" customWidth="1"/>
    <col min="10595" max="10595" width="14.25" style="769" bestFit="1" customWidth="1"/>
    <col min="10596" max="10597" width="13.375" style="769" bestFit="1" customWidth="1"/>
    <col min="10598" max="10598" width="16.375" style="769" bestFit="1" customWidth="1"/>
    <col min="10599" max="10599" width="16.5" style="769" bestFit="1" customWidth="1"/>
    <col min="10600" max="10601" width="20.125" style="769" bestFit="1" customWidth="1"/>
    <col min="10602" max="10603" width="23" style="769" bestFit="1" customWidth="1"/>
    <col min="10604" max="10604" width="18.625" style="769" bestFit="1" customWidth="1"/>
    <col min="10605" max="10605" width="9.25" style="769" bestFit="1" customWidth="1"/>
    <col min="10606" max="10606" width="7.25" style="769" bestFit="1" customWidth="1"/>
    <col min="10607" max="10607" width="10.375" style="769" bestFit="1" customWidth="1"/>
    <col min="10608" max="10609" width="11.875" style="769" bestFit="1" customWidth="1"/>
    <col min="10610" max="10610" width="14.375" style="769" bestFit="1" customWidth="1"/>
    <col min="10611" max="10611" width="11.875" style="769" bestFit="1" customWidth="1"/>
    <col min="10612" max="10613" width="16.375" style="769" bestFit="1" customWidth="1"/>
    <col min="10614" max="10614" width="11.875" style="769" bestFit="1" customWidth="1"/>
    <col min="10615" max="10616" width="16.375" style="769" bestFit="1" customWidth="1"/>
    <col min="10617" max="10617" width="17.875" style="769" bestFit="1" customWidth="1"/>
    <col min="10618" max="10618" width="16.375" style="769" bestFit="1" customWidth="1"/>
    <col min="10619" max="10619" width="17.875" style="769" bestFit="1" customWidth="1"/>
    <col min="10620" max="10620" width="5.75" style="769" bestFit="1" customWidth="1"/>
    <col min="10621" max="10622" width="9.75" style="769" bestFit="1" customWidth="1"/>
    <col min="10623" max="10623" width="7.75" style="769" bestFit="1" customWidth="1"/>
    <col min="10624" max="10624" width="9.75" style="769" bestFit="1" customWidth="1"/>
    <col min="10625" max="10625" width="59.375" style="769" bestFit="1" customWidth="1"/>
    <col min="10626" max="10626" width="45.5" style="769" bestFit="1" customWidth="1"/>
    <col min="10627" max="10627" width="27.625" style="769" bestFit="1" customWidth="1"/>
    <col min="10628" max="10628" width="11.875" style="769" bestFit="1" customWidth="1"/>
    <col min="10629" max="10632" width="14.125" style="769" bestFit="1" customWidth="1"/>
    <col min="10633" max="10633" width="15.625" style="769" bestFit="1" customWidth="1"/>
    <col min="10634" max="10634" width="14.125" style="769" bestFit="1" customWidth="1"/>
    <col min="10635" max="10636" width="19.625" style="769" bestFit="1" customWidth="1"/>
    <col min="10637" max="10637" width="21.875" style="769" bestFit="1" customWidth="1"/>
    <col min="10638" max="10638" width="19.375" style="769" bestFit="1" customWidth="1"/>
    <col min="10639" max="10639" width="16.375" style="769" bestFit="1" customWidth="1"/>
    <col min="10640" max="10640" width="23" style="769" bestFit="1" customWidth="1"/>
    <col min="10641" max="10642" width="14.125" style="769" bestFit="1" customWidth="1"/>
    <col min="10643" max="10643" width="23.25" style="769" bestFit="1" customWidth="1"/>
    <col min="10644" max="10645" width="14.375" style="769" bestFit="1" customWidth="1"/>
    <col min="10646" max="10646" width="23.125" style="769" bestFit="1" customWidth="1"/>
    <col min="10647" max="10647" width="18.875" style="769" bestFit="1" customWidth="1"/>
    <col min="10648" max="10648" width="14.375" style="769" bestFit="1" customWidth="1"/>
    <col min="10649" max="10649" width="16.5" style="769" bestFit="1" customWidth="1"/>
    <col min="10650" max="10650" width="25.25" style="769" bestFit="1" customWidth="1"/>
    <col min="10651" max="10652" width="18.625" style="769" bestFit="1" customWidth="1"/>
    <col min="10653" max="10653" width="23" style="769" bestFit="1" customWidth="1"/>
    <col min="10654" max="10655" width="26.75" style="769" bestFit="1" customWidth="1"/>
    <col min="10656" max="10656" width="25.25" style="769" bestFit="1" customWidth="1"/>
    <col min="10657" max="10657" width="29.625" style="769" bestFit="1" customWidth="1"/>
    <col min="10658" max="10658" width="25.25" style="769" bestFit="1" customWidth="1"/>
    <col min="10659" max="10659" width="29.625" style="769" bestFit="1" customWidth="1"/>
    <col min="10660" max="10663" width="20.875" style="769" bestFit="1" customWidth="1"/>
    <col min="10664" max="10664" width="13.875" style="769" bestFit="1" customWidth="1"/>
    <col min="10665" max="10665" width="16.5" style="769" bestFit="1" customWidth="1"/>
    <col min="10666" max="10666" width="7.75" style="769" bestFit="1" customWidth="1"/>
    <col min="10667" max="10667" width="20.75" style="769" bestFit="1" customWidth="1"/>
    <col min="10668" max="10670" width="16.375" style="769" bestFit="1" customWidth="1"/>
    <col min="10671" max="10674" width="31" style="769" bestFit="1" customWidth="1"/>
    <col min="10675" max="10676" width="18.625" style="769" bestFit="1" customWidth="1"/>
    <col min="10677" max="10677" width="16.375" style="769" bestFit="1" customWidth="1"/>
    <col min="10678" max="10679" width="18.625" style="769" bestFit="1" customWidth="1"/>
    <col min="10680" max="10680" width="16.375" style="769" bestFit="1" customWidth="1"/>
    <col min="10681" max="10682" width="18.625" style="769" bestFit="1" customWidth="1"/>
    <col min="10683" max="10683" width="20.75" style="769" bestFit="1" customWidth="1"/>
    <col min="10684" max="10685" width="23" style="769" bestFit="1" customWidth="1"/>
    <col min="10686" max="10686" width="25.25" style="769" bestFit="1" customWidth="1"/>
    <col min="10687" max="10687" width="23" style="769" bestFit="1" customWidth="1"/>
    <col min="10688" max="10688" width="20.75" style="769" bestFit="1" customWidth="1"/>
    <col min="10689" max="10690" width="23" style="769" bestFit="1" customWidth="1"/>
    <col min="10691" max="10691" width="25.25" style="769" bestFit="1" customWidth="1"/>
    <col min="10692" max="10692" width="23" style="769" bestFit="1" customWidth="1"/>
    <col min="10693" max="10693" width="18.625" style="769" bestFit="1" customWidth="1"/>
    <col min="10694" max="10696" width="20.75" style="769" bestFit="1" customWidth="1"/>
    <col min="10697" max="10697" width="19.75" style="769" bestFit="1" customWidth="1"/>
    <col min="10698" max="10699" width="22" style="769" bestFit="1" customWidth="1"/>
    <col min="10700" max="10700" width="14.125" style="769" bestFit="1" customWidth="1"/>
    <col min="10701" max="10702" width="20.75" style="769" bestFit="1" customWidth="1"/>
    <col min="10703" max="10704" width="18.625" style="769" bestFit="1" customWidth="1"/>
    <col min="10705" max="10707" width="20.75" style="769" bestFit="1" customWidth="1"/>
    <col min="10708" max="10709" width="23" style="769" bestFit="1" customWidth="1"/>
    <col min="10710" max="10710" width="20.75" style="769" bestFit="1" customWidth="1"/>
    <col min="10711" max="10712" width="23" style="769" bestFit="1" customWidth="1"/>
    <col min="10713" max="10713" width="25.25" style="769" bestFit="1" customWidth="1"/>
    <col min="10714" max="10715" width="23" style="769" bestFit="1" customWidth="1"/>
    <col min="10716" max="10718" width="25.25" style="769" bestFit="1" customWidth="1"/>
    <col min="10719" max="10720" width="27.5" style="769" bestFit="1" customWidth="1"/>
    <col min="10721" max="10721" width="25.25" style="769" bestFit="1" customWidth="1"/>
    <col min="10722" max="10723" width="27.5" style="769" bestFit="1" customWidth="1"/>
    <col min="10724" max="10724" width="29.625" style="769" bestFit="1" customWidth="1"/>
    <col min="10725" max="10725" width="27.5" style="769" bestFit="1" customWidth="1"/>
    <col min="10726" max="10726" width="24.5" style="769" bestFit="1" customWidth="1"/>
    <col min="10727" max="10727" width="29" style="769" bestFit="1" customWidth="1"/>
    <col min="10728" max="10729" width="20.75" style="769" bestFit="1" customWidth="1"/>
    <col min="10730" max="10730" width="27.5" style="769" bestFit="1" customWidth="1"/>
    <col min="10731" max="10732" width="23" style="769" bestFit="1" customWidth="1"/>
    <col min="10733" max="10733" width="29.625" style="769" bestFit="1" customWidth="1"/>
    <col min="10734" max="10734" width="9.125" style="769" bestFit="1" customWidth="1"/>
    <col min="10735" max="10737" width="18.125" style="769" bestFit="1" customWidth="1"/>
    <col min="10738" max="10738" width="20.375" style="769" bestFit="1" customWidth="1"/>
    <col min="10739" max="10739" width="25.25" style="769" bestFit="1" customWidth="1"/>
    <col min="10740" max="10740" width="27.5" style="769" bestFit="1" customWidth="1"/>
    <col min="10741" max="10742" width="9.125" style="769" bestFit="1" customWidth="1"/>
    <col min="10743" max="10743" width="11.25" style="769" bestFit="1" customWidth="1"/>
    <col min="10744" max="10744" width="15" style="769" bestFit="1" customWidth="1"/>
    <col min="10745" max="10745" width="16.375" style="769" bestFit="1" customWidth="1"/>
    <col min="10746" max="10748" width="23.25" style="769" bestFit="1" customWidth="1"/>
    <col min="10749" max="10750" width="20.75" style="769" bestFit="1" customWidth="1"/>
    <col min="10751" max="10751" width="6.625" style="769" bestFit="1" customWidth="1"/>
    <col min="10752" max="10752" width="9" style="769"/>
    <col min="10753" max="10753" width="16.375" style="769" bestFit="1" customWidth="1"/>
    <col min="10754" max="10754" width="14.125" style="769" bestFit="1" customWidth="1"/>
    <col min="10755" max="10757" width="9.75" style="769" bestFit="1" customWidth="1"/>
    <col min="10758" max="10758" width="14.125" style="769" bestFit="1" customWidth="1"/>
    <col min="10759" max="10759" width="15.25" style="769" customWidth="1"/>
    <col min="10760" max="10760" width="14.125" style="769" bestFit="1" customWidth="1"/>
    <col min="10761" max="10761" width="15.25" style="769" bestFit="1" customWidth="1"/>
    <col min="10762" max="10764" width="13.625" style="769" bestFit="1" customWidth="1"/>
    <col min="10765" max="10765" width="12" style="769" bestFit="1" customWidth="1"/>
    <col min="10766" max="10766" width="22.125" style="769" bestFit="1" customWidth="1"/>
    <col min="10767" max="10768" width="30.125" style="769" bestFit="1" customWidth="1"/>
    <col min="10769" max="10770" width="21" style="769" bestFit="1" customWidth="1"/>
    <col min="10771" max="10771" width="18.75" style="769" bestFit="1" customWidth="1"/>
    <col min="10772" max="10772" width="21" style="769" bestFit="1" customWidth="1"/>
    <col min="10773" max="10774" width="9.75" style="769" bestFit="1" customWidth="1"/>
    <col min="10775" max="10775" width="18.875" style="769" bestFit="1" customWidth="1"/>
    <col min="10776" max="10776" width="9.75" style="769" bestFit="1" customWidth="1"/>
    <col min="10777" max="10777" width="18.875" style="769" bestFit="1" customWidth="1"/>
    <col min="10778" max="10779" width="9.75" style="769" bestFit="1" customWidth="1"/>
    <col min="10780" max="10781" width="12.125" style="769" bestFit="1" customWidth="1"/>
    <col min="10782" max="10782" width="7.125" style="769" bestFit="1" customWidth="1"/>
    <col min="10783" max="10783" width="9.75" style="769" bestFit="1" customWidth="1"/>
    <col min="10784" max="10784" width="15.5" style="769" bestFit="1" customWidth="1"/>
    <col min="10785" max="10785" width="19.375" style="769" bestFit="1" customWidth="1"/>
    <col min="10786" max="10786" width="5.75" style="769" bestFit="1" customWidth="1"/>
    <col min="10787" max="10787" width="9.75" style="769" bestFit="1" customWidth="1"/>
    <col min="10788" max="10788" width="11.875" style="769" bestFit="1" customWidth="1"/>
    <col min="10789" max="10789" width="9.125" style="769" bestFit="1" customWidth="1"/>
    <col min="10790" max="10790" width="10.5" style="769" bestFit="1" customWidth="1"/>
    <col min="10791" max="10791" width="16.375" style="769" bestFit="1" customWidth="1"/>
    <col min="10792" max="10792" width="12.125" style="769" bestFit="1" customWidth="1"/>
    <col min="10793" max="10793" width="10.375" style="769" bestFit="1" customWidth="1"/>
    <col min="10794" max="10794" width="11.875" style="769" bestFit="1" customWidth="1"/>
    <col min="10795" max="10803" width="16.375" style="769" bestFit="1" customWidth="1"/>
    <col min="10804" max="10804" width="10.625" style="769" bestFit="1" customWidth="1"/>
    <col min="10805" max="10805" width="11.875" style="769" bestFit="1" customWidth="1"/>
    <col min="10806" max="10806" width="16.375" style="769" bestFit="1" customWidth="1"/>
    <col min="10807" max="10807" width="20.75" style="769" bestFit="1" customWidth="1"/>
    <col min="10808" max="10808" width="16.375" style="769" bestFit="1" customWidth="1"/>
    <col min="10809" max="10809" width="20.75" style="769" bestFit="1" customWidth="1"/>
    <col min="10810" max="10810" width="16.375" style="769" bestFit="1" customWidth="1"/>
    <col min="10811" max="10811" width="20.75" style="769" bestFit="1" customWidth="1"/>
    <col min="10812" max="10812" width="16.375" style="769" bestFit="1" customWidth="1"/>
    <col min="10813" max="10813" width="20.75" style="769" bestFit="1" customWidth="1"/>
    <col min="10814" max="10814" width="16.375" style="769" bestFit="1" customWidth="1"/>
    <col min="10815" max="10815" width="20.75" style="769" bestFit="1" customWidth="1"/>
    <col min="10816" max="10816" width="14.125" style="769" bestFit="1" customWidth="1"/>
    <col min="10817" max="10817" width="18.625" style="769" bestFit="1" customWidth="1"/>
    <col min="10818" max="10818" width="16.375" style="769" bestFit="1" customWidth="1"/>
    <col min="10819" max="10819" width="20.75" style="769" bestFit="1" customWidth="1"/>
    <col min="10820" max="10820" width="16.375" style="769" bestFit="1" customWidth="1"/>
    <col min="10821" max="10821" width="20.75" style="769" bestFit="1" customWidth="1"/>
    <col min="10822" max="10827" width="23" style="769" bestFit="1" customWidth="1"/>
    <col min="10828" max="10829" width="18.625" style="769" bestFit="1" customWidth="1"/>
    <col min="10830" max="10830" width="10.5" style="769" bestFit="1" customWidth="1"/>
    <col min="10831" max="10831" width="11.875" style="769" bestFit="1" customWidth="1"/>
    <col min="10832" max="10832" width="10.5" style="769" bestFit="1" customWidth="1"/>
    <col min="10833" max="10834" width="11.875" style="769" bestFit="1" customWidth="1"/>
    <col min="10835" max="10835" width="16.375" style="769" bestFit="1" customWidth="1"/>
    <col min="10836" max="10836" width="17.875" style="769" bestFit="1" customWidth="1"/>
    <col min="10837" max="10837" width="22.25" style="769" bestFit="1" customWidth="1"/>
    <col min="10838" max="10838" width="7.75" style="769" bestFit="1" customWidth="1"/>
    <col min="10839" max="10841" width="11.875" style="769" bestFit="1" customWidth="1"/>
    <col min="10842" max="10842" width="16.375" style="769" bestFit="1" customWidth="1"/>
    <col min="10843" max="10845" width="11.875" style="769" bestFit="1" customWidth="1"/>
    <col min="10846" max="10846" width="14.125" style="769" bestFit="1" customWidth="1"/>
    <col min="10847" max="10847" width="11.875" style="769" bestFit="1" customWidth="1"/>
    <col min="10848" max="10848" width="16.375" style="769" bestFit="1" customWidth="1"/>
    <col min="10849" max="10849" width="18.625" style="769" bestFit="1" customWidth="1"/>
    <col min="10850" max="10850" width="10.5" style="769" bestFit="1" customWidth="1"/>
    <col min="10851" max="10851" width="14.25" style="769" bestFit="1" customWidth="1"/>
    <col min="10852" max="10853" width="13.375" style="769" bestFit="1" customWidth="1"/>
    <col min="10854" max="10854" width="16.375" style="769" bestFit="1" customWidth="1"/>
    <col min="10855" max="10855" width="16.5" style="769" bestFit="1" customWidth="1"/>
    <col min="10856" max="10857" width="20.125" style="769" bestFit="1" customWidth="1"/>
    <col min="10858" max="10859" width="23" style="769" bestFit="1" customWidth="1"/>
    <col min="10860" max="10860" width="18.625" style="769" bestFit="1" customWidth="1"/>
    <col min="10861" max="10861" width="9.25" style="769" bestFit="1" customWidth="1"/>
    <col min="10862" max="10862" width="7.25" style="769" bestFit="1" customWidth="1"/>
    <col min="10863" max="10863" width="10.375" style="769" bestFit="1" customWidth="1"/>
    <col min="10864" max="10865" width="11.875" style="769" bestFit="1" customWidth="1"/>
    <col min="10866" max="10866" width="14.375" style="769" bestFit="1" customWidth="1"/>
    <col min="10867" max="10867" width="11.875" style="769" bestFit="1" customWidth="1"/>
    <col min="10868" max="10869" width="16.375" style="769" bestFit="1" customWidth="1"/>
    <col min="10870" max="10870" width="11.875" style="769" bestFit="1" customWidth="1"/>
    <col min="10871" max="10872" width="16.375" style="769" bestFit="1" customWidth="1"/>
    <col min="10873" max="10873" width="17.875" style="769" bestFit="1" customWidth="1"/>
    <col min="10874" max="10874" width="16.375" style="769" bestFit="1" customWidth="1"/>
    <col min="10875" max="10875" width="17.875" style="769" bestFit="1" customWidth="1"/>
    <col min="10876" max="10876" width="5.75" style="769" bestFit="1" customWidth="1"/>
    <col min="10877" max="10878" width="9.75" style="769" bestFit="1" customWidth="1"/>
    <col min="10879" max="10879" width="7.75" style="769" bestFit="1" customWidth="1"/>
    <col min="10880" max="10880" width="9.75" style="769" bestFit="1" customWidth="1"/>
    <col min="10881" max="10881" width="59.375" style="769" bestFit="1" customWidth="1"/>
    <col min="10882" max="10882" width="45.5" style="769" bestFit="1" customWidth="1"/>
    <col min="10883" max="10883" width="27.625" style="769" bestFit="1" customWidth="1"/>
    <col min="10884" max="10884" width="11.875" style="769" bestFit="1" customWidth="1"/>
    <col min="10885" max="10888" width="14.125" style="769" bestFit="1" customWidth="1"/>
    <col min="10889" max="10889" width="15.625" style="769" bestFit="1" customWidth="1"/>
    <col min="10890" max="10890" width="14.125" style="769" bestFit="1" customWidth="1"/>
    <col min="10891" max="10892" width="19.625" style="769" bestFit="1" customWidth="1"/>
    <col min="10893" max="10893" width="21.875" style="769" bestFit="1" customWidth="1"/>
    <col min="10894" max="10894" width="19.375" style="769" bestFit="1" customWidth="1"/>
    <col min="10895" max="10895" width="16.375" style="769" bestFit="1" customWidth="1"/>
    <col min="10896" max="10896" width="23" style="769" bestFit="1" customWidth="1"/>
    <col min="10897" max="10898" width="14.125" style="769" bestFit="1" customWidth="1"/>
    <col min="10899" max="10899" width="23.25" style="769" bestFit="1" customWidth="1"/>
    <col min="10900" max="10901" width="14.375" style="769" bestFit="1" customWidth="1"/>
    <col min="10902" max="10902" width="23.125" style="769" bestFit="1" customWidth="1"/>
    <col min="10903" max="10903" width="18.875" style="769" bestFit="1" customWidth="1"/>
    <col min="10904" max="10904" width="14.375" style="769" bestFit="1" customWidth="1"/>
    <col min="10905" max="10905" width="16.5" style="769" bestFit="1" customWidth="1"/>
    <col min="10906" max="10906" width="25.25" style="769" bestFit="1" customWidth="1"/>
    <col min="10907" max="10908" width="18.625" style="769" bestFit="1" customWidth="1"/>
    <col min="10909" max="10909" width="23" style="769" bestFit="1" customWidth="1"/>
    <col min="10910" max="10911" width="26.75" style="769" bestFit="1" customWidth="1"/>
    <col min="10912" max="10912" width="25.25" style="769" bestFit="1" customWidth="1"/>
    <col min="10913" max="10913" width="29.625" style="769" bestFit="1" customWidth="1"/>
    <col min="10914" max="10914" width="25.25" style="769" bestFit="1" customWidth="1"/>
    <col min="10915" max="10915" width="29.625" style="769" bestFit="1" customWidth="1"/>
    <col min="10916" max="10919" width="20.875" style="769" bestFit="1" customWidth="1"/>
    <col min="10920" max="10920" width="13.875" style="769" bestFit="1" customWidth="1"/>
    <col min="10921" max="10921" width="16.5" style="769" bestFit="1" customWidth="1"/>
    <col min="10922" max="10922" width="7.75" style="769" bestFit="1" customWidth="1"/>
    <col min="10923" max="10923" width="20.75" style="769" bestFit="1" customWidth="1"/>
    <col min="10924" max="10926" width="16.375" style="769" bestFit="1" customWidth="1"/>
    <col min="10927" max="10930" width="31" style="769" bestFit="1" customWidth="1"/>
    <col min="10931" max="10932" width="18.625" style="769" bestFit="1" customWidth="1"/>
    <col min="10933" max="10933" width="16.375" style="769" bestFit="1" customWidth="1"/>
    <col min="10934" max="10935" width="18.625" style="769" bestFit="1" customWidth="1"/>
    <col min="10936" max="10936" width="16.375" style="769" bestFit="1" customWidth="1"/>
    <col min="10937" max="10938" width="18.625" style="769" bestFit="1" customWidth="1"/>
    <col min="10939" max="10939" width="20.75" style="769" bestFit="1" customWidth="1"/>
    <col min="10940" max="10941" width="23" style="769" bestFit="1" customWidth="1"/>
    <col min="10942" max="10942" width="25.25" style="769" bestFit="1" customWidth="1"/>
    <col min="10943" max="10943" width="23" style="769" bestFit="1" customWidth="1"/>
    <col min="10944" max="10944" width="20.75" style="769" bestFit="1" customWidth="1"/>
    <col min="10945" max="10946" width="23" style="769" bestFit="1" customWidth="1"/>
    <col min="10947" max="10947" width="25.25" style="769" bestFit="1" customWidth="1"/>
    <col min="10948" max="10948" width="23" style="769" bestFit="1" customWidth="1"/>
    <col min="10949" max="10949" width="18.625" style="769" bestFit="1" customWidth="1"/>
    <col min="10950" max="10952" width="20.75" style="769" bestFit="1" customWidth="1"/>
    <col min="10953" max="10953" width="19.75" style="769" bestFit="1" customWidth="1"/>
    <col min="10954" max="10955" width="22" style="769" bestFit="1" customWidth="1"/>
    <col min="10956" max="10956" width="14.125" style="769" bestFit="1" customWidth="1"/>
    <col min="10957" max="10958" width="20.75" style="769" bestFit="1" customWidth="1"/>
    <col min="10959" max="10960" width="18.625" style="769" bestFit="1" customWidth="1"/>
    <col min="10961" max="10963" width="20.75" style="769" bestFit="1" customWidth="1"/>
    <col min="10964" max="10965" width="23" style="769" bestFit="1" customWidth="1"/>
    <col min="10966" max="10966" width="20.75" style="769" bestFit="1" customWidth="1"/>
    <col min="10967" max="10968" width="23" style="769" bestFit="1" customWidth="1"/>
    <col min="10969" max="10969" width="25.25" style="769" bestFit="1" customWidth="1"/>
    <col min="10970" max="10971" width="23" style="769" bestFit="1" customWidth="1"/>
    <col min="10972" max="10974" width="25.25" style="769" bestFit="1" customWidth="1"/>
    <col min="10975" max="10976" width="27.5" style="769" bestFit="1" customWidth="1"/>
    <col min="10977" max="10977" width="25.25" style="769" bestFit="1" customWidth="1"/>
    <col min="10978" max="10979" width="27.5" style="769" bestFit="1" customWidth="1"/>
    <col min="10980" max="10980" width="29.625" style="769" bestFit="1" customWidth="1"/>
    <col min="10981" max="10981" width="27.5" style="769" bestFit="1" customWidth="1"/>
    <col min="10982" max="10982" width="24.5" style="769" bestFit="1" customWidth="1"/>
    <col min="10983" max="10983" width="29" style="769" bestFit="1" customWidth="1"/>
    <col min="10984" max="10985" width="20.75" style="769" bestFit="1" customWidth="1"/>
    <col min="10986" max="10986" width="27.5" style="769" bestFit="1" customWidth="1"/>
    <col min="10987" max="10988" width="23" style="769" bestFit="1" customWidth="1"/>
    <col min="10989" max="10989" width="29.625" style="769" bestFit="1" customWidth="1"/>
    <col min="10990" max="10990" width="9.125" style="769" bestFit="1" customWidth="1"/>
    <col min="10991" max="10993" width="18.125" style="769" bestFit="1" customWidth="1"/>
    <col min="10994" max="10994" width="20.375" style="769" bestFit="1" customWidth="1"/>
    <col min="10995" max="10995" width="25.25" style="769" bestFit="1" customWidth="1"/>
    <col min="10996" max="10996" width="27.5" style="769" bestFit="1" customWidth="1"/>
    <col min="10997" max="10998" width="9.125" style="769" bestFit="1" customWidth="1"/>
    <col min="10999" max="10999" width="11.25" style="769" bestFit="1" customWidth="1"/>
    <col min="11000" max="11000" width="15" style="769" bestFit="1" customWidth="1"/>
    <col min="11001" max="11001" width="16.375" style="769" bestFit="1" customWidth="1"/>
    <col min="11002" max="11004" width="23.25" style="769" bestFit="1" customWidth="1"/>
    <col min="11005" max="11006" width="20.75" style="769" bestFit="1" customWidth="1"/>
    <col min="11007" max="11007" width="6.625" style="769" bestFit="1" customWidth="1"/>
    <col min="11008" max="11008" width="9" style="769"/>
    <col min="11009" max="11009" width="16.375" style="769" bestFit="1" customWidth="1"/>
    <col min="11010" max="11010" width="14.125" style="769" bestFit="1" customWidth="1"/>
    <col min="11011" max="11013" width="9.75" style="769" bestFit="1" customWidth="1"/>
    <col min="11014" max="11014" width="14.125" style="769" bestFit="1" customWidth="1"/>
    <col min="11015" max="11015" width="15.25" style="769" customWidth="1"/>
    <col min="11016" max="11016" width="14.125" style="769" bestFit="1" customWidth="1"/>
    <col min="11017" max="11017" width="15.25" style="769" bestFit="1" customWidth="1"/>
    <col min="11018" max="11020" width="13.625" style="769" bestFit="1" customWidth="1"/>
    <col min="11021" max="11021" width="12" style="769" bestFit="1" customWidth="1"/>
    <col min="11022" max="11022" width="22.125" style="769" bestFit="1" customWidth="1"/>
    <col min="11023" max="11024" width="30.125" style="769" bestFit="1" customWidth="1"/>
    <col min="11025" max="11026" width="21" style="769" bestFit="1" customWidth="1"/>
    <col min="11027" max="11027" width="18.75" style="769" bestFit="1" customWidth="1"/>
    <col min="11028" max="11028" width="21" style="769" bestFit="1" customWidth="1"/>
    <col min="11029" max="11030" width="9.75" style="769" bestFit="1" customWidth="1"/>
    <col min="11031" max="11031" width="18.875" style="769" bestFit="1" customWidth="1"/>
    <col min="11032" max="11032" width="9.75" style="769" bestFit="1" customWidth="1"/>
    <col min="11033" max="11033" width="18.875" style="769" bestFit="1" customWidth="1"/>
    <col min="11034" max="11035" width="9.75" style="769" bestFit="1" customWidth="1"/>
    <col min="11036" max="11037" width="12.125" style="769" bestFit="1" customWidth="1"/>
    <col min="11038" max="11038" width="7.125" style="769" bestFit="1" customWidth="1"/>
    <col min="11039" max="11039" width="9.75" style="769" bestFit="1" customWidth="1"/>
    <col min="11040" max="11040" width="15.5" style="769" bestFit="1" customWidth="1"/>
    <col min="11041" max="11041" width="19.375" style="769" bestFit="1" customWidth="1"/>
    <col min="11042" max="11042" width="5.75" style="769" bestFit="1" customWidth="1"/>
    <col min="11043" max="11043" width="9.75" style="769" bestFit="1" customWidth="1"/>
    <col min="11044" max="11044" width="11.875" style="769" bestFit="1" customWidth="1"/>
    <col min="11045" max="11045" width="9.125" style="769" bestFit="1" customWidth="1"/>
    <col min="11046" max="11046" width="10.5" style="769" bestFit="1" customWidth="1"/>
    <col min="11047" max="11047" width="16.375" style="769" bestFit="1" customWidth="1"/>
    <col min="11048" max="11048" width="12.125" style="769" bestFit="1" customWidth="1"/>
    <col min="11049" max="11049" width="10.375" style="769" bestFit="1" customWidth="1"/>
    <col min="11050" max="11050" width="11.875" style="769" bestFit="1" customWidth="1"/>
    <col min="11051" max="11059" width="16.375" style="769" bestFit="1" customWidth="1"/>
    <col min="11060" max="11060" width="10.625" style="769" bestFit="1" customWidth="1"/>
    <col min="11061" max="11061" width="11.875" style="769" bestFit="1" customWidth="1"/>
    <col min="11062" max="11062" width="16.375" style="769" bestFit="1" customWidth="1"/>
    <col min="11063" max="11063" width="20.75" style="769" bestFit="1" customWidth="1"/>
    <col min="11064" max="11064" width="16.375" style="769" bestFit="1" customWidth="1"/>
    <col min="11065" max="11065" width="20.75" style="769" bestFit="1" customWidth="1"/>
    <col min="11066" max="11066" width="16.375" style="769" bestFit="1" customWidth="1"/>
    <col min="11067" max="11067" width="20.75" style="769" bestFit="1" customWidth="1"/>
    <col min="11068" max="11068" width="16.375" style="769" bestFit="1" customWidth="1"/>
    <col min="11069" max="11069" width="20.75" style="769" bestFit="1" customWidth="1"/>
    <col min="11070" max="11070" width="16.375" style="769" bestFit="1" customWidth="1"/>
    <col min="11071" max="11071" width="20.75" style="769" bestFit="1" customWidth="1"/>
    <col min="11072" max="11072" width="14.125" style="769" bestFit="1" customWidth="1"/>
    <col min="11073" max="11073" width="18.625" style="769" bestFit="1" customWidth="1"/>
    <col min="11074" max="11074" width="16.375" style="769" bestFit="1" customWidth="1"/>
    <col min="11075" max="11075" width="20.75" style="769" bestFit="1" customWidth="1"/>
    <col min="11076" max="11076" width="16.375" style="769" bestFit="1" customWidth="1"/>
    <col min="11077" max="11077" width="20.75" style="769" bestFit="1" customWidth="1"/>
    <col min="11078" max="11083" width="23" style="769" bestFit="1" customWidth="1"/>
    <col min="11084" max="11085" width="18.625" style="769" bestFit="1" customWidth="1"/>
    <col min="11086" max="11086" width="10.5" style="769" bestFit="1" customWidth="1"/>
    <col min="11087" max="11087" width="11.875" style="769" bestFit="1" customWidth="1"/>
    <col min="11088" max="11088" width="10.5" style="769" bestFit="1" customWidth="1"/>
    <col min="11089" max="11090" width="11.875" style="769" bestFit="1" customWidth="1"/>
    <col min="11091" max="11091" width="16.375" style="769" bestFit="1" customWidth="1"/>
    <col min="11092" max="11092" width="17.875" style="769" bestFit="1" customWidth="1"/>
    <col min="11093" max="11093" width="22.25" style="769" bestFit="1" customWidth="1"/>
    <col min="11094" max="11094" width="7.75" style="769" bestFit="1" customWidth="1"/>
    <col min="11095" max="11097" width="11.875" style="769" bestFit="1" customWidth="1"/>
    <col min="11098" max="11098" width="16.375" style="769" bestFit="1" customWidth="1"/>
    <col min="11099" max="11101" width="11.875" style="769" bestFit="1" customWidth="1"/>
    <col min="11102" max="11102" width="14.125" style="769" bestFit="1" customWidth="1"/>
    <col min="11103" max="11103" width="11.875" style="769" bestFit="1" customWidth="1"/>
    <col min="11104" max="11104" width="16.375" style="769" bestFit="1" customWidth="1"/>
    <col min="11105" max="11105" width="18.625" style="769" bestFit="1" customWidth="1"/>
    <col min="11106" max="11106" width="10.5" style="769" bestFit="1" customWidth="1"/>
    <col min="11107" max="11107" width="14.25" style="769" bestFit="1" customWidth="1"/>
    <col min="11108" max="11109" width="13.375" style="769" bestFit="1" customWidth="1"/>
    <col min="11110" max="11110" width="16.375" style="769" bestFit="1" customWidth="1"/>
    <col min="11111" max="11111" width="16.5" style="769" bestFit="1" customWidth="1"/>
    <col min="11112" max="11113" width="20.125" style="769" bestFit="1" customWidth="1"/>
    <col min="11114" max="11115" width="23" style="769" bestFit="1" customWidth="1"/>
    <col min="11116" max="11116" width="18.625" style="769" bestFit="1" customWidth="1"/>
    <col min="11117" max="11117" width="9.25" style="769" bestFit="1" customWidth="1"/>
    <col min="11118" max="11118" width="7.25" style="769" bestFit="1" customWidth="1"/>
    <col min="11119" max="11119" width="10.375" style="769" bestFit="1" customWidth="1"/>
    <col min="11120" max="11121" width="11.875" style="769" bestFit="1" customWidth="1"/>
    <col min="11122" max="11122" width="14.375" style="769" bestFit="1" customWidth="1"/>
    <col min="11123" max="11123" width="11.875" style="769" bestFit="1" customWidth="1"/>
    <col min="11124" max="11125" width="16.375" style="769" bestFit="1" customWidth="1"/>
    <col min="11126" max="11126" width="11.875" style="769" bestFit="1" customWidth="1"/>
    <col min="11127" max="11128" width="16.375" style="769" bestFit="1" customWidth="1"/>
    <col min="11129" max="11129" width="17.875" style="769" bestFit="1" customWidth="1"/>
    <col min="11130" max="11130" width="16.375" style="769" bestFit="1" customWidth="1"/>
    <col min="11131" max="11131" width="17.875" style="769" bestFit="1" customWidth="1"/>
    <col min="11132" max="11132" width="5.75" style="769" bestFit="1" customWidth="1"/>
    <col min="11133" max="11134" width="9.75" style="769" bestFit="1" customWidth="1"/>
    <col min="11135" max="11135" width="7.75" style="769" bestFit="1" customWidth="1"/>
    <col min="11136" max="11136" width="9.75" style="769" bestFit="1" customWidth="1"/>
    <col min="11137" max="11137" width="59.375" style="769" bestFit="1" customWidth="1"/>
    <col min="11138" max="11138" width="45.5" style="769" bestFit="1" customWidth="1"/>
    <col min="11139" max="11139" width="27.625" style="769" bestFit="1" customWidth="1"/>
    <col min="11140" max="11140" width="11.875" style="769" bestFit="1" customWidth="1"/>
    <col min="11141" max="11144" width="14.125" style="769" bestFit="1" customWidth="1"/>
    <col min="11145" max="11145" width="15.625" style="769" bestFit="1" customWidth="1"/>
    <col min="11146" max="11146" width="14.125" style="769" bestFit="1" customWidth="1"/>
    <col min="11147" max="11148" width="19.625" style="769" bestFit="1" customWidth="1"/>
    <col min="11149" max="11149" width="21.875" style="769" bestFit="1" customWidth="1"/>
    <col min="11150" max="11150" width="19.375" style="769" bestFit="1" customWidth="1"/>
    <col min="11151" max="11151" width="16.375" style="769" bestFit="1" customWidth="1"/>
    <col min="11152" max="11152" width="23" style="769" bestFit="1" customWidth="1"/>
    <col min="11153" max="11154" width="14.125" style="769" bestFit="1" customWidth="1"/>
    <col min="11155" max="11155" width="23.25" style="769" bestFit="1" customWidth="1"/>
    <col min="11156" max="11157" width="14.375" style="769" bestFit="1" customWidth="1"/>
    <col min="11158" max="11158" width="23.125" style="769" bestFit="1" customWidth="1"/>
    <col min="11159" max="11159" width="18.875" style="769" bestFit="1" customWidth="1"/>
    <col min="11160" max="11160" width="14.375" style="769" bestFit="1" customWidth="1"/>
    <col min="11161" max="11161" width="16.5" style="769" bestFit="1" customWidth="1"/>
    <col min="11162" max="11162" width="25.25" style="769" bestFit="1" customWidth="1"/>
    <col min="11163" max="11164" width="18.625" style="769" bestFit="1" customWidth="1"/>
    <col min="11165" max="11165" width="23" style="769" bestFit="1" customWidth="1"/>
    <col min="11166" max="11167" width="26.75" style="769" bestFit="1" customWidth="1"/>
    <col min="11168" max="11168" width="25.25" style="769" bestFit="1" customWidth="1"/>
    <col min="11169" max="11169" width="29.625" style="769" bestFit="1" customWidth="1"/>
    <col min="11170" max="11170" width="25.25" style="769" bestFit="1" customWidth="1"/>
    <col min="11171" max="11171" width="29.625" style="769" bestFit="1" customWidth="1"/>
    <col min="11172" max="11175" width="20.875" style="769" bestFit="1" customWidth="1"/>
    <col min="11176" max="11176" width="13.875" style="769" bestFit="1" customWidth="1"/>
    <col min="11177" max="11177" width="16.5" style="769" bestFit="1" customWidth="1"/>
    <col min="11178" max="11178" width="7.75" style="769" bestFit="1" customWidth="1"/>
    <col min="11179" max="11179" width="20.75" style="769" bestFit="1" customWidth="1"/>
    <col min="11180" max="11182" width="16.375" style="769" bestFit="1" customWidth="1"/>
    <col min="11183" max="11186" width="31" style="769" bestFit="1" customWidth="1"/>
    <col min="11187" max="11188" width="18.625" style="769" bestFit="1" customWidth="1"/>
    <col min="11189" max="11189" width="16.375" style="769" bestFit="1" customWidth="1"/>
    <col min="11190" max="11191" width="18.625" style="769" bestFit="1" customWidth="1"/>
    <col min="11192" max="11192" width="16.375" style="769" bestFit="1" customWidth="1"/>
    <col min="11193" max="11194" width="18.625" style="769" bestFit="1" customWidth="1"/>
    <col min="11195" max="11195" width="20.75" style="769" bestFit="1" customWidth="1"/>
    <col min="11196" max="11197" width="23" style="769" bestFit="1" customWidth="1"/>
    <col min="11198" max="11198" width="25.25" style="769" bestFit="1" customWidth="1"/>
    <col min="11199" max="11199" width="23" style="769" bestFit="1" customWidth="1"/>
    <col min="11200" max="11200" width="20.75" style="769" bestFit="1" customWidth="1"/>
    <col min="11201" max="11202" width="23" style="769" bestFit="1" customWidth="1"/>
    <col min="11203" max="11203" width="25.25" style="769" bestFit="1" customWidth="1"/>
    <col min="11204" max="11204" width="23" style="769" bestFit="1" customWidth="1"/>
    <col min="11205" max="11205" width="18.625" style="769" bestFit="1" customWidth="1"/>
    <col min="11206" max="11208" width="20.75" style="769" bestFit="1" customWidth="1"/>
    <col min="11209" max="11209" width="19.75" style="769" bestFit="1" customWidth="1"/>
    <col min="11210" max="11211" width="22" style="769" bestFit="1" customWidth="1"/>
    <col min="11212" max="11212" width="14.125" style="769" bestFit="1" customWidth="1"/>
    <col min="11213" max="11214" width="20.75" style="769" bestFit="1" customWidth="1"/>
    <col min="11215" max="11216" width="18.625" style="769" bestFit="1" customWidth="1"/>
    <col min="11217" max="11219" width="20.75" style="769" bestFit="1" customWidth="1"/>
    <col min="11220" max="11221" width="23" style="769" bestFit="1" customWidth="1"/>
    <col min="11222" max="11222" width="20.75" style="769" bestFit="1" customWidth="1"/>
    <col min="11223" max="11224" width="23" style="769" bestFit="1" customWidth="1"/>
    <col min="11225" max="11225" width="25.25" style="769" bestFit="1" customWidth="1"/>
    <col min="11226" max="11227" width="23" style="769" bestFit="1" customWidth="1"/>
    <col min="11228" max="11230" width="25.25" style="769" bestFit="1" customWidth="1"/>
    <col min="11231" max="11232" width="27.5" style="769" bestFit="1" customWidth="1"/>
    <col min="11233" max="11233" width="25.25" style="769" bestFit="1" customWidth="1"/>
    <col min="11234" max="11235" width="27.5" style="769" bestFit="1" customWidth="1"/>
    <col min="11236" max="11236" width="29.625" style="769" bestFit="1" customWidth="1"/>
    <col min="11237" max="11237" width="27.5" style="769" bestFit="1" customWidth="1"/>
    <col min="11238" max="11238" width="24.5" style="769" bestFit="1" customWidth="1"/>
    <col min="11239" max="11239" width="29" style="769" bestFit="1" customWidth="1"/>
    <col min="11240" max="11241" width="20.75" style="769" bestFit="1" customWidth="1"/>
    <col min="11242" max="11242" width="27.5" style="769" bestFit="1" customWidth="1"/>
    <col min="11243" max="11244" width="23" style="769" bestFit="1" customWidth="1"/>
    <col min="11245" max="11245" width="29.625" style="769" bestFit="1" customWidth="1"/>
    <col min="11246" max="11246" width="9.125" style="769" bestFit="1" customWidth="1"/>
    <col min="11247" max="11249" width="18.125" style="769" bestFit="1" customWidth="1"/>
    <col min="11250" max="11250" width="20.375" style="769" bestFit="1" customWidth="1"/>
    <col min="11251" max="11251" width="25.25" style="769" bestFit="1" customWidth="1"/>
    <col min="11252" max="11252" width="27.5" style="769" bestFit="1" customWidth="1"/>
    <col min="11253" max="11254" width="9.125" style="769" bestFit="1" customWidth="1"/>
    <col min="11255" max="11255" width="11.25" style="769" bestFit="1" customWidth="1"/>
    <col min="11256" max="11256" width="15" style="769" bestFit="1" customWidth="1"/>
    <col min="11257" max="11257" width="16.375" style="769" bestFit="1" customWidth="1"/>
    <col min="11258" max="11260" width="23.25" style="769" bestFit="1" customWidth="1"/>
    <col min="11261" max="11262" width="20.75" style="769" bestFit="1" customWidth="1"/>
    <col min="11263" max="11263" width="6.625" style="769" bestFit="1" customWidth="1"/>
    <col min="11264" max="11264" width="9" style="769"/>
    <col min="11265" max="11265" width="16.375" style="769" bestFit="1" customWidth="1"/>
    <col min="11266" max="11266" width="14.125" style="769" bestFit="1" customWidth="1"/>
    <col min="11267" max="11269" width="9.75" style="769" bestFit="1" customWidth="1"/>
    <col min="11270" max="11270" width="14.125" style="769" bestFit="1" customWidth="1"/>
    <col min="11271" max="11271" width="15.25" style="769" customWidth="1"/>
    <col min="11272" max="11272" width="14.125" style="769" bestFit="1" customWidth="1"/>
    <col min="11273" max="11273" width="15.25" style="769" bestFit="1" customWidth="1"/>
    <col min="11274" max="11276" width="13.625" style="769" bestFit="1" customWidth="1"/>
    <col min="11277" max="11277" width="12" style="769" bestFit="1" customWidth="1"/>
    <col min="11278" max="11278" width="22.125" style="769" bestFit="1" customWidth="1"/>
    <col min="11279" max="11280" width="30.125" style="769" bestFit="1" customWidth="1"/>
    <col min="11281" max="11282" width="21" style="769" bestFit="1" customWidth="1"/>
    <col min="11283" max="11283" width="18.75" style="769" bestFit="1" customWidth="1"/>
    <col min="11284" max="11284" width="21" style="769" bestFit="1" customWidth="1"/>
    <col min="11285" max="11286" width="9.75" style="769" bestFit="1" customWidth="1"/>
    <col min="11287" max="11287" width="18.875" style="769" bestFit="1" customWidth="1"/>
    <col min="11288" max="11288" width="9.75" style="769" bestFit="1" customWidth="1"/>
    <col min="11289" max="11289" width="18.875" style="769" bestFit="1" customWidth="1"/>
    <col min="11290" max="11291" width="9.75" style="769" bestFit="1" customWidth="1"/>
    <col min="11292" max="11293" width="12.125" style="769" bestFit="1" customWidth="1"/>
    <col min="11294" max="11294" width="7.125" style="769" bestFit="1" customWidth="1"/>
    <col min="11295" max="11295" width="9.75" style="769" bestFit="1" customWidth="1"/>
    <col min="11296" max="11296" width="15.5" style="769" bestFit="1" customWidth="1"/>
    <col min="11297" max="11297" width="19.375" style="769" bestFit="1" customWidth="1"/>
    <col min="11298" max="11298" width="5.75" style="769" bestFit="1" customWidth="1"/>
    <col min="11299" max="11299" width="9.75" style="769" bestFit="1" customWidth="1"/>
    <col min="11300" max="11300" width="11.875" style="769" bestFit="1" customWidth="1"/>
    <col min="11301" max="11301" width="9.125" style="769" bestFit="1" customWidth="1"/>
    <col min="11302" max="11302" width="10.5" style="769" bestFit="1" customWidth="1"/>
    <col min="11303" max="11303" width="16.375" style="769" bestFit="1" customWidth="1"/>
    <col min="11304" max="11304" width="12.125" style="769" bestFit="1" customWidth="1"/>
    <col min="11305" max="11305" width="10.375" style="769" bestFit="1" customWidth="1"/>
    <col min="11306" max="11306" width="11.875" style="769" bestFit="1" customWidth="1"/>
    <col min="11307" max="11315" width="16.375" style="769" bestFit="1" customWidth="1"/>
    <col min="11316" max="11316" width="10.625" style="769" bestFit="1" customWidth="1"/>
    <col min="11317" max="11317" width="11.875" style="769" bestFit="1" customWidth="1"/>
    <col min="11318" max="11318" width="16.375" style="769" bestFit="1" customWidth="1"/>
    <col min="11319" max="11319" width="20.75" style="769" bestFit="1" customWidth="1"/>
    <col min="11320" max="11320" width="16.375" style="769" bestFit="1" customWidth="1"/>
    <col min="11321" max="11321" width="20.75" style="769" bestFit="1" customWidth="1"/>
    <col min="11322" max="11322" width="16.375" style="769" bestFit="1" customWidth="1"/>
    <col min="11323" max="11323" width="20.75" style="769" bestFit="1" customWidth="1"/>
    <col min="11324" max="11324" width="16.375" style="769" bestFit="1" customWidth="1"/>
    <col min="11325" max="11325" width="20.75" style="769" bestFit="1" customWidth="1"/>
    <col min="11326" max="11326" width="16.375" style="769" bestFit="1" customWidth="1"/>
    <col min="11327" max="11327" width="20.75" style="769" bestFit="1" customWidth="1"/>
    <col min="11328" max="11328" width="14.125" style="769" bestFit="1" customWidth="1"/>
    <col min="11329" max="11329" width="18.625" style="769" bestFit="1" customWidth="1"/>
    <col min="11330" max="11330" width="16.375" style="769" bestFit="1" customWidth="1"/>
    <col min="11331" max="11331" width="20.75" style="769" bestFit="1" customWidth="1"/>
    <col min="11332" max="11332" width="16.375" style="769" bestFit="1" customWidth="1"/>
    <col min="11333" max="11333" width="20.75" style="769" bestFit="1" customWidth="1"/>
    <col min="11334" max="11339" width="23" style="769" bestFit="1" customWidth="1"/>
    <col min="11340" max="11341" width="18.625" style="769" bestFit="1" customWidth="1"/>
    <col min="11342" max="11342" width="10.5" style="769" bestFit="1" customWidth="1"/>
    <col min="11343" max="11343" width="11.875" style="769" bestFit="1" customWidth="1"/>
    <col min="11344" max="11344" width="10.5" style="769" bestFit="1" customWidth="1"/>
    <col min="11345" max="11346" width="11.875" style="769" bestFit="1" customWidth="1"/>
    <col min="11347" max="11347" width="16.375" style="769" bestFit="1" customWidth="1"/>
    <col min="11348" max="11348" width="17.875" style="769" bestFit="1" customWidth="1"/>
    <col min="11349" max="11349" width="22.25" style="769" bestFit="1" customWidth="1"/>
    <col min="11350" max="11350" width="7.75" style="769" bestFit="1" customWidth="1"/>
    <col min="11351" max="11353" width="11.875" style="769" bestFit="1" customWidth="1"/>
    <col min="11354" max="11354" width="16.375" style="769" bestFit="1" customWidth="1"/>
    <col min="11355" max="11357" width="11.875" style="769" bestFit="1" customWidth="1"/>
    <col min="11358" max="11358" width="14.125" style="769" bestFit="1" customWidth="1"/>
    <col min="11359" max="11359" width="11.875" style="769" bestFit="1" customWidth="1"/>
    <col min="11360" max="11360" width="16.375" style="769" bestFit="1" customWidth="1"/>
    <col min="11361" max="11361" width="18.625" style="769" bestFit="1" customWidth="1"/>
    <col min="11362" max="11362" width="10.5" style="769" bestFit="1" customWidth="1"/>
    <col min="11363" max="11363" width="14.25" style="769" bestFit="1" customWidth="1"/>
    <col min="11364" max="11365" width="13.375" style="769" bestFit="1" customWidth="1"/>
    <col min="11366" max="11366" width="16.375" style="769" bestFit="1" customWidth="1"/>
    <col min="11367" max="11367" width="16.5" style="769" bestFit="1" customWidth="1"/>
    <col min="11368" max="11369" width="20.125" style="769" bestFit="1" customWidth="1"/>
    <col min="11370" max="11371" width="23" style="769" bestFit="1" customWidth="1"/>
    <col min="11372" max="11372" width="18.625" style="769" bestFit="1" customWidth="1"/>
    <col min="11373" max="11373" width="9.25" style="769" bestFit="1" customWidth="1"/>
    <col min="11374" max="11374" width="7.25" style="769" bestFit="1" customWidth="1"/>
    <col min="11375" max="11375" width="10.375" style="769" bestFit="1" customWidth="1"/>
    <col min="11376" max="11377" width="11.875" style="769" bestFit="1" customWidth="1"/>
    <col min="11378" max="11378" width="14.375" style="769" bestFit="1" customWidth="1"/>
    <col min="11379" max="11379" width="11.875" style="769" bestFit="1" customWidth="1"/>
    <col min="11380" max="11381" width="16.375" style="769" bestFit="1" customWidth="1"/>
    <col min="11382" max="11382" width="11.875" style="769" bestFit="1" customWidth="1"/>
    <col min="11383" max="11384" width="16.375" style="769" bestFit="1" customWidth="1"/>
    <col min="11385" max="11385" width="17.875" style="769" bestFit="1" customWidth="1"/>
    <col min="11386" max="11386" width="16.375" style="769" bestFit="1" customWidth="1"/>
    <col min="11387" max="11387" width="17.875" style="769" bestFit="1" customWidth="1"/>
    <col min="11388" max="11388" width="5.75" style="769" bestFit="1" customWidth="1"/>
    <col min="11389" max="11390" width="9.75" style="769" bestFit="1" customWidth="1"/>
    <col min="11391" max="11391" width="7.75" style="769" bestFit="1" customWidth="1"/>
    <col min="11392" max="11392" width="9.75" style="769" bestFit="1" customWidth="1"/>
    <col min="11393" max="11393" width="59.375" style="769" bestFit="1" customWidth="1"/>
    <col min="11394" max="11394" width="45.5" style="769" bestFit="1" customWidth="1"/>
    <col min="11395" max="11395" width="27.625" style="769" bestFit="1" customWidth="1"/>
    <col min="11396" max="11396" width="11.875" style="769" bestFit="1" customWidth="1"/>
    <col min="11397" max="11400" width="14.125" style="769" bestFit="1" customWidth="1"/>
    <col min="11401" max="11401" width="15.625" style="769" bestFit="1" customWidth="1"/>
    <col min="11402" max="11402" width="14.125" style="769" bestFit="1" customWidth="1"/>
    <col min="11403" max="11404" width="19.625" style="769" bestFit="1" customWidth="1"/>
    <col min="11405" max="11405" width="21.875" style="769" bestFit="1" customWidth="1"/>
    <col min="11406" max="11406" width="19.375" style="769" bestFit="1" customWidth="1"/>
    <col min="11407" max="11407" width="16.375" style="769" bestFit="1" customWidth="1"/>
    <col min="11408" max="11408" width="23" style="769" bestFit="1" customWidth="1"/>
    <col min="11409" max="11410" width="14.125" style="769" bestFit="1" customWidth="1"/>
    <col min="11411" max="11411" width="23.25" style="769" bestFit="1" customWidth="1"/>
    <col min="11412" max="11413" width="14.375" style="769" bestFit="1" customWidth="1"/>
    <col min="11414" max="11414" width="23.125" style="769" bestFit="1" customWidth="1"/>
    <col min="11415" max="11415" width="18.875" style="769" bestFit="1" customWidth="1"/>
    <col min="11416" max="11416" width="14.375" style="769" bestFit="1" customWidth="1"/>
    <col min="11417" max="11417" width="16.5" style="769" bestFit="1" customWidth="1"/>
    <col min="11418" max="11418" width="25.25" style="769" bestFit="1" customWidth="1"/>
    <col min="11419" max="11420" width="18.625" style="769" bestFit="1" customWidth="1"/>
    <col min="11421" max="11421" width="23" style="769" bestFit="1" customWidth="1"/>
    <col min="11422" max="11423" width="26.75" style="769" bestFit="1" customWidth="1"/>
    <col min="11424" max="11424" width="25.25" style="769" bestFit="1" customWidth="1"/>
    <col min="11425" max="11425" width="29.625" style="769" bestFit="1" customWidth="1"/>
    <col min="11426" max="11426" width="25.25" style="769" bestFit="1" customWidth="1"/>
    <col min="11427" max="11427" width="29.625" style="769" bestFit="1" customWidth="1"/>
    <col min="11428" max="11431" width="20.875" style="769" bestFit="1" customWidth="1"/>
    <col min="11432" max="11432" width="13.875" style="769" bestFit="1" customWidth="1"/>
    <col min="11433" max="11433" width="16.5" style="769" bestFit="1" customWidth="1"/>
    <col min="11434" max="11434" width="7.75" style="769" bestFit="1" customWidth="1"/>
    <col min="11435" max="11435" width="20.75" style="769" bestFit="1" customWidth="1"/>
    <col min="11436" max="11438" width="16.375" style="769" bestFit="1" customWidth="1"/>
    <col min="11439" max="11442" width="31" style="769" bestFit="1" customWidth="1"/>
    <col min="11443" max="11444" width="18.625" style="769" bestFit="1" customWidth="1"/>
    <col min="11445" max="11445" width="16.375" style="769" bestFit="1" customWidth="1"/>
    <col min="11446" max="11447" width="18.625" style="769" bestFit="1" customWidth="1"/>
    <col min="11448" max="11448" width="16.375" style="769" bestFit="1" customWidth="1"/>
    <col min="11449" max="11450" width="18.625" style="769" bestFit="1" customWidth="1"/>
    <col min="11451" max="11451" width="20.75" style="769" bestFit="1" customWidth="1"/>
    <col min="11452" max="11453" width="23" style="769" bestFit="1" customWidth="1"/>
    <col min="11454" max="11454" width="25.25" style="769" bestFit="1" customWidth="1"/>
    <col min="11455" max="11455" width="23" style="769" bestFit="1" customWidth="1"/>
    <col min="11456" max="11456" width="20.75" style="769" bestFit="1" customWidth="1"/>
    <col min="11457" max="11458" width="23" style="769" bestFit="1" customWidth="1"/>
    <col min="11459" max="11459" width="25.25" style="769" bestFit="1" customWidth="1"/>
    <col min="11460" max="11460" width="23" style="769" bestFit="1" customWidth="1"/>
    <col min="11461" max="11461" width="18.625" style="769" bestFit="1" customWidth="1"/>
    <col min="11462" max="11464" width="20.75" style="769" bestFit="1" customWidth="1"/>
    <col min="11465" max="11465" width="19.75" style="769" bestFit="1" customWidth="1"/>
    <col min="11466" max="11467" width="22" style="769" bestFit="1" customWidth="1"/>
    <col min="11468" max="11468" width="14.125" style="769" bestFit="1" customWidth="1"/>
    <col min="11469" max="11470" width="20.75" style="769" bestFit="1" customWidth="1"/>
    <col min="11471" max="11472" width="18.625" style="769" bestFit="1" customWidth="1"/>
    <col min="11473" max="11475" width="20.75" style="769" bestFit="1" customWidth="1"/>
    <col min="11476" max="11477" width="23" style="769" bestFit="1" customWidth="1"/>
    <col min="11478" max="11478" width="20.75" style="769" bestFit="1" customWidth="1"/>
    <col min="11479" max="11480" width="23" style="769" bestFit="1" customWidth="1"/>
    <col min="11481" max="11481" width="25.25" style="769" bestFit="1" customWidth="1"/>
    <col min="11482" max="11483" width="23" style="769" bestFit="1" customWidth="1"/>
    <col min="11484" max="11486" width="25.25" style="769" bestFit="1" customWidth="1"/>
    <col min="11487" max="11488" width="27.5" style="769" bestFit="1" customWidth="1"/>
    <col min="11489" max="11489" width="25.25" style="769" bestFit="1" customWidth="1"/>
    <col min="11490" max="11491" width="27.5" style="769" bestFit="1" customWidth="1"/>
    <col min="11492" max="11492" width="29.625" style="769" bestFit="1" customWidth="1"/>
    <col min="11493" max="11493" width="27.5" style="769" bestFit="1" customWidth="1"/>
    <col min="11494" max="11494" width="24.5" style="769" bestFit="1" customWidth="1"/>
    <col min="11495" max="11495" width="29" style="769" bestFit="1" customWidth="1"/>
    <col min="11496" max="11497" width="20.75" style="769" bestFit="1" customWidth="1"/>
    <col min="11498" max="11498" width="27.5" style="769" bestFit="1" customWidth="1"/>
    <col min="11499" max="11500" width="23" style="769" bestFit="1" customWidth="1"/>
    <col min="11501" max="11501" width="29.625" style="769" bestFit="1" customWidth="1"/>
    <col min="11502" max="11502" width="9.125" style="769" bestFit="1" customWidth="1"/>
    <col min="11503" max="11505" width="18.125" style="769" bestFit="1" customWidth="1"/>
    <col min="11506" max="11506" width="20.375" style="769" bestFit="1" customWidth="1"/>
    <col min="11507" max="11507" width="25.25" style="769" bestFit="1" customWidth="1"/>
    <col min="11508" max="11508" width="27.5" style="769" bestFit="1" customWidth="1"/>
    <col min="11509" max="11510" width="9.125" style="769" bestFit="1" customWidth="1"/>
    <col min="11511" max="11511" width="11.25" style="769" bestFit="1" customWidth="1"/>
    <col min="11512" max="11512" width="15" style="769" bestFit="1" customWidth="1"/>
    <col min="11513" max="11513" width="16.375" style="769" bestFit="1" customWidth="1"/>
    <col min="11514" max="11516" width="23.25" style="769" bestFit="1" customWidth="1"/>
    <col min="11517" max="11518" width="20.75" style="769" bestFit="1" customWidth="1"/>
    <col min="11519" max="11519" width="6.625" style="769" bestFit="1" customWidth="1"/>
    <col min="11520" max="11520" width="9" style="769"/>
    <col min="11521" max="11521" width="16.375" style="769" bestFit="1" customWidth="1"/>
    <col min="11522" max="11522" width="14.125" style="769" bestFit="1" customWidth="1"/>
    <col min="11523" max="11525" width="9.75" style="769" bestFit="1" customWidth="1"/>
    <col min="11526" max="11526" width="14.125" style="769" bestFit="1" customWidth="1"/>
    <col min="11527" max="11527" width="15.25" style="769" customWidth="1"/>
    <col min="11528" max="11528" width="14.125" style="769" bestFit="1" customWidth="1"/>
    <col min="11529" max="11529" width="15.25" style="769" bestFit="1" customWidth="1"/>
    <col min="11530" max="11532" width="13.625" style="769" bestFit="1" customWidth="1"/>
    <col min="11533" max="11533" width="12" style="769" bestFit="1" customWidth="1"/>
    <col min="11534" max="11534" width="22.125" style="769" bestFit="1" customWidth="1"/>
    <col min="11535" max="11536" width="30.125" style="769" bestFit="1" customWidth="1"/>
    <col min="11537" max="11538" width="21" style="769" bestFit="1" customWidth="1"/>
    <col min="11539" max="11539" width="18.75" style="769" bestFit="1" customWidth="1"/>
    <col min="11540" max="11540" width="21" style="769" bestFit="1" customWidth="1"/>
    <col min="11541" max="11542" width="9.75" style="769" bestFit="1" customWidth="1"/>
    <col min="11543" max="11543" width="18.875" style="769" bestFit="1" customWidth="1"/>
    <col min="11544" max="11544" width="9.75" style="769" bestFit="1" customWidth="1"/>
    <col min="11545" max="11545" width="18.875" style="769" bestFit="1" customWidth="1"/>
    <col min="11546" max="11547" width="9.75" style="769" bestFit="1" customWidth="1"/>
    <col min="11548" max="11549" width="12.125" style="769" bestFit="1" customWidth="1"/>
    <col min="11550" max="11550" width="7.125" style="769" bestFit="1" customWidth="1"/>
    <col min="11551" max="11551" width="9.75" style="769" bestFit="1" customWidth="1"/>
    <col min="11552" max="11552" width="15.5" style="769" bestFit="1" customWidth="1"/>
    <col min="11553" max="11553" width="19.375" style="769" bestFit="1" customWidth="1"/>
    <col min="11554" max="11554" width="5.75" style="769" bestFit="1" customWidth="1"/>
    <col min="11555" max="11555" width="9.75" style="769" bestFit="1" customWidth="1"/>
    <col min="11556" max="11556" width="11.875" style="769" bestFit="1" customWidth="1"/>
    <col min="11557" max="11557" width="9.125" style="769" bestFit="1" customWidth="1"/>
    <col min="11558" max="11558" width="10.5" style="769" bestFit="1" customWidth="1"/>
    <col min="11559" max="11559" width="16.375" style="769" bestFit="1" customWidth="1"/>
    <col min="11560" max="11560" width="12.125" style="769" bestFit="1" customWidth="1"/>
    <col min="11561" max="11561" width="10.375" style="769" bestFit="1" customWidth="1"/>
    <col min="11562" max="11562" width="11.875" style="769" bestFit="1" customWidth="1"/>
    <col min="11563" max="11571" width="16.375" style="769" bestFit="1" customWidth="1"/>
    <col min="11572" max="11572" width="10.625" style="769" bestFit="1" customWidth="1"/>
    <col min="11573" max="11573" width="11.875" style="769" bestFit="1" customWidth="1"/>
    <col min="11574" max="11574" width="16.375" style="769" bestFit="1" customWidth="1"/>
    <col min="11575" max="11575" width="20.75" style="769" bestFit="1" customWidth="1"/>
    <col min="11576" max="11576" width="16.375" style="769" bestFit="1" customWidth="1"/>
    <col min="11577" max="11577" width="20.75" style="769" bestFit="1" customWidth="1"/>
    <col min="11578" max="11578" width="16.375" style="769" bestFit="1" customWidth="1"/>
    <col min="11579" max="11579" width="20.75" style="769" bestFit="1" customWidth="1"/>
    <col min="11580" max="11580" width="16.375" style="769" bestFit="1" customWidth="1"/>
    <col min="11581" max="11581" width="20.75" style="769" bestFit="1" customWidth="1"/>
    <col min="11582" max="11582" width="16.375" style="769" bestFit="1" customWidth="1"/>
    <col min="11583" max="11583" width="20.75" style="769" bestFit="1" customWidth="1"/>
    <col min="11584" max="11584" width="14.125" style="769" bestFit="1" customWidth="1"/>
    <col min="11585" max="11585" width="18.625" style="769" bestFit="1" customWidth="1"/>
    <col min="11586" max="11586" width="16.375" style="769" bestFit="1" customWidth="1"/>
    <col min="11587" max="11587" width="20.75" style="769" bestFit="1" customWidth="1"/>
    <col min="11588" max="11588" width="16.375" style="769" bestFit="1" customWidth="1"/>
    <col min="11589" max="11589" width="20.75" style="769" bestFit="1" customWidth="1"/>
    <col min="11590" max="11595" width="23" style="769" bestFit="1" customWidth="1"/>
    <col min="11596" max="11597" width="18.625" style="769" bestFit="1" customWidth="1"/>
    <col min="11598" max="11598" width="10.5" style="769" bestFit="1" customWidth="1"/>
    <col min="11599" max="11599" width="11.875" style="769" bestFit="1" customWidth="1"/>
    <col min="11600" max="11600" width="10.5" style="769" bestFit="1" customWidth="1"/>
    <col min="11601" max="11602" width="11.875" style="769" bestFit="1" customWidth="1"/>
    <col min="11603" max="11603" width="16.375" style="769" bestFit="1" customWidth="1"/>
    <col min="11604" max="11604" width="17.875" style="769" bestFit="1" customWidth="1"/>
    <col min="11605" max="11605" width="22.25" style="769" bestFit="1" customWidth="1"/>
    <col min="11606" max="11606" width="7.75" style="769" bestFit="1" customWidth="1"/>
    <col min="11607" max="11609" width="11.875" style="769" bestFit="1" customWidth="1"/>
    <col min="11610" max="11610" width="16.375" style="769" bestFit="1" customWidth="1"/>
    <col min="11611" max="11613" width="11.875" style="769" bestFit="1" customWidth="1"/>
    <col min="11614" max="11614" width="14.125" style="769" bestFit="1" customWidth="1"/>
    <col min="11615" max="11615" width="11.875" style="769" bestFit="1" customWidth="1"/>
    <col min="11616" max="11616" width="16.375" style="769" bestFit="1" customWidth="1"/>
    <col min="11617" max="11617" width="18.625" style="769" bestFit="1" customWidth="1"/>
    <col min="11618" max="11618" width="10.5" style="769" bestFit="1" customWidth="1"/>
    <col min="11619" max="11619" width="14.25" style="769" bestFit="1" customWidth="1"/>
    <col min="11620" max="11621" width="13.375" style="769" bestFit="1" customWidth="1"/>
    <col min="11622" max="11622" width="16.375" style="769" bestFit="1" customWidth="1"/>
    <col min="11623" max="11623" width="16.5" style="769" bestFit="1" customWidth="1"/>
    <col min="11624" max="11625" width="20.125" style="769" bestFit="1" customWidth="1"/>
    <col min="11626" max="11627" width="23" style="769" bestFit="1" customWidth="1"/>
    <col min="11628" max="11628" width="18.625" style="769" bestFit="1" customWidth="1"/>
    <col min="11629" max="11629" width="9.25" style="769" bestFit="1" customWidth="1"/>
    <col min="11630" max="11630" width="7.25" style="769" bestFit="1" customWidth="1"/>
    <col min="11631" max="11631" width="10.375" style="769" bestFit="1" customWidth="1"/>
    <col min="11632" max="11633" width="11.875" style="769" bestFit="1" customWidth="1"/>
    <col min="11634" max="11634" width="14.375" style="769" bestFit="1" customWidth="1"/>
    <col min="11635" max="11635" width="11.875" style="769" bestFit="1" customWidth="1"/>
    <col min="11636" max="11637" width="16.375" style="769" bestFit="1" customWidth="1"/>
    <col min="11638" max="11638" width="11.875" style="769" bestFit="1" customWidth="1"/>
    <col min="11639" max="11640" width="16.375" style="769" bestFit="1" customWidth="1"/>
    <col min="11641" max="11641" width="17.875" style="769" bestFit="1" customWidth="1"/>
    <col min="11642" max="11642" width="16.375" style="769" bestFit="1" customWidth="1"/>
    <col min="11643" max="11643" width="17.875" style="769" bestFit="1" customWidth="1"/>
    <col min="11644" max="11644" width="5.75" style="769" bestFit="1" customWidth="1"/>
    <col min="11645" max="11646" width="9.75" style="769" bestFit="1" customWidth="1"/>
    <col min="11647" max="11647" width="7.75" style="769" bestFit="1" customWidth="1"/>
    <col min="11648" max="11648" width="9.75" style="769" bestFit="1" customWidth="1"/>
    <col min="11649" max="11649" width="59.375" style="769" bestFit="1" customWidth="1"/>
    <col min="11650" max="11650" width="45.5" style="769" bestFit="1" customWidth="1"/>
    <col min="11651" max="11651" width="27.625" style="769" bestFit="1" customWidth="1"/>
    <col min="11652" max="11652" width="11.875" style="769" bestFit="1" customWidth="1"/>
    <col min="11653" max="11656" width="14.125" style="769" bestFit="1" customWidth="1"/>
    <col min="11657" max="11657" width="15.625" style="769" bestFit="1" customWidth="1"/>
    <col min="11658" max="11658" width="14.125" style="769" bestFit="1" customWidth="1"/>
    <col min="11659" max="11660" width="19.625" style="769" bestFit="1" customWidth="1"/>
    <col min="11661" max="11661" width="21.875" style="769" bestFit="1" customWidth="1"/>
    <col min="11662" max="11662" width="19.375" style="769" bestFit="1" customWidth="1"/>
    <col min="11663" max="11663" width="16.375" style="769" bestFit="1" customWidth="1"/>
    <col min="11664" max="11664" width="23" style="769" bestFit="1" customWidth="1"/>
    <col min="11665" max="11666" width="14.125" style="769" bestFit="1" customWidth="1"/>
    <col min="11667" max="11667" width="23.25" style="769" bestFit="1" customWidth="1"/>
    <col min="11668" max="11669" width="14.375" style="769" bestFit="1" customWidth="1"/>
    <col min="11670" max="11670" width="23.125" style="769" bestFit="1" customWidth="1"/>
    <col min="11671" max="11671" width="18.875" style="769" bestFit="1" customWidth="1"/>
    <col min="11672" max="11672" width="14.375" style="769" bestFit="1" customWidth="1"/>
    <col min="11673" max="11673" width="16.5" style="769" bestFit="1" customWidth="1"/>
    <col min="11674" max="11674" width="25.25" style="769" bestFit="1" customWidth="1"/>
    <col min="11675" max="11676" width="18.625" style="769" bestFit="1" customWidth="1"/>
    <col min="11677" max="11677" width="23" style="769" bestFit="1" customWidth="1"/>
    <col min="11678" max="11679" width="26.75" style="769" bestFit="1" customWidth="1"/>
    <col min="11680" max="11680" width="25.25" style="769" bestFit="1" customWidth="1"/>
    <col min="11681" max="11681" width="29.625" style="769" bestFit="1" customWidth="1"/>
    <col min="11682" max="11682" width="25.25" style="769" bestFit="1" customWidth="1"/>
    <col min="11683" max="11683" width="29.625" style="769" bestFit="1" customWidth="1"/>
    <col min="11684" max="11687" width="20.875" style="769" bestFit="1" customWidth="1"/>
    <col min="11688" max="11688" width="13.875" style="769" bestFit="1" customWidth="1"/>
    <col min="11689" max="11689" width="16.5" style="769" bestFit="1" customWidth="1"/>
    <col min="11690" max="11690" width="7.75" style="769" bestFit="1" customWidth="1"/>
    <col min="11691" max="11691" width="20.75" style="769" bestFit="1" customWidth="1"/>
    <col min="11692" max="11694" width="16.375" style="769" bestFit="1" customWidth="1"/>
    <col min="11695" max="11698" width="31" style="769" bestFit="1" customWidth="1"/>
    <col min="11699" max="11700" width="18.625" style="769" bestFit="1" customWidth="1"/>
    <col min="11701" max="11701" width="16.375" style="769" bestFit="1" customWidth="1"/>
    <col min="11702" max="11703" width="18.625" style="769" bestFit="1" customWidth="1"/>
    <col min="11704" max="11704" width="16.375" style="769" bestFit="1" customWidth="1"/>
    <col min="11705" max="11706" width="18.625" style="769" bestFit="1" customWidth="1"/>
    <col min="11707" max="11707" width="20.75" style="769" bestFit="1" customWidth="1"/>
    <col min="11708" max="11709" width="23" style="769" bestFit="1" customWidth="1"/>
    <col min="11710" max="11710" width="25.25" style="769" bestFit="1" customWidth="1"/>
    <col min="11711" max="11711" width="23" style="769" bestFit="1" customWidth="1"/>
    <col min="11712" max="11712" width="20.75" style="769" bestFit="1" customWidth="1"/>
    <col min="11713" max="11714" width="23" style="769" bestFit="1" customWidth="1"/>
    <col min="11715" max="11715" width="25.25" style="769" bestFit="1" customWidth="1"/>
    <col min="11716" max="11716" width="23" style="769" bestFit="1" customWidth="1"/>
    <col min="11717" max="11717" width="18.625" style="769" bestFit="1" customWidth="1"/>
    <col min="11718" max="11720" width="20.75" style="769" bestFit="1" customWidth="1"/>
    <col min="11721" max="11721" width="19.75" style="769" bestFit="1" customWidth="1"/>
    <col min="11722" max="11723" width="22" style="769" bestFit="1" customWidth="1"/>
    <col min="11724" max="11724" width="14.125" style="769" bestFit="1" customWidth="1"/>
    <col min="11725" max="11726" width="20.75" style="769" bestFit="1" customWidth="1"/>
    <col min="11727" max="11728" width="18.625" style="769" bestFit="1" customWidth="1"/>
    <col min="11729" max="11731" width="20.75" style="769" bestFit="1" customWidth="1"/>
    <col min="11732" max="11733" width="23" style="769" bestFit="1" customWidth="1"/>
    <col min="11734" max="11734" width="20.75" style="769" bestFit="1" customWidth="1"/>
    <col min="11735" max="11736" width="23" style="769" bestFit="1" customWidth="1"/>
    <col min="11737" max="11737" width="25.25" style="769" bestFit="1" customWidth="1"/>
    <col min="11738" max="11739" width="23" style="769" bestFit="1" customWidth="1"/>
    <col min="11740" max="11742" width="25.25" style="769" bestFit="1" customWidth="1"/>
    <col min="11743" max="11744" width="27.5" style="769" bestFit="1" customWidth="1"/>
    <col min="11745" max="11745" width="25.25" style="769" bestFit="1" customWidth="1"/>
    <col min="11746" max="11747" width="27.5" style="769" bestFit="1" customWidth="1"/>
    <col min="11748" max="11748" width="29.625" style="769" bestFit="1" customWidth="1"/>
    <col min="11749" max="11749" width="27.5" style="769" bestFit="1" customWidth="1"/>
    <col min="11750" max="11750" width="24.5" style="769" bestFit="1" customWidth="1"/>
    <col min="11751" max="11751" width="29" style="769" bestFit="1" customWidth="1"/>
    <col min="11752" max="11753" width="20.75" style="769" bestFit="1" customWidth="1"/>
    <col min="11754" max="11754" width="27.5" style="769" bestFit="1" customWidth="1"/>
    <col min="11755" max="11756" width="23" style="769" bestFit="1" customWidth="1"/>
    <col min="11757" max="11757" width="29.625" style="769" bestFit="1" customWidth="1"/>
    <col min="11758" max="11758" width="9.125" style="769" bestFit="1" customWidth="1"/>
    <col min="11759" max="11761" width="18.125" style="769" bestFit="1" customWidth="1"/>
    <col min="11762" max="11762" width="20.375" style="769" bestFit="1" customWidth="1"/>
    <col min="11763" max="11763" width="25.25" style="769" bestFit="1" customWidth="1"/>
    <col min="11764" max="11764" width="27.5" style="769" bestFit="1" customWidth="1"/>
    <col min="11765" max="11766" width="9.125" style="769" bestFit="1" customWidth="1"/>
    <col min="11767" max="11767" width="11.25" style="769" bestFit="1" customWidth="1"/>
    <col min="11768" max="11768" width="15" style="769" bestFit="1" customWidth="1"/>
    <col min="11769" max="11769" width="16.375" style="769" bestFit="1" customWidth="1"/>
    <col min="11770" max="11772" width="23.25" style="769" bestFit="1" customWidth="1"/>
    <col min="11773" max="11774" width="20.75" style="769" bestFit="1" customWidth="1"/>
    <col min="11775" max="11775" width="6.625" style="769" bestFit="1" customWidth="1"/>
    <col min="11776" max="11776" width="9" style="769"/>
    <col min="11777" max="11777" width="16.375" style="769" bestFit="1" customWidth="1"/>
    <col min="11778" max="11778" width="14.125" style="769" bestFit="1" customWidth="1"/>
    <col min="11779" max="11781" width="9.75" style="769" bestFit="1" customWidth="1"/>
    <col min="11782" max="11782" width="14.125" style="769" bestFit="1" customWidth="1"/>
    <col min="11783" max="11783" width="15.25" style="769" customWidth="1"/>
    <col min="11784" max="11784" width="14.125" style="769" bestFit="1" customWidth="1"/>
    <col min="11785" max="11785" width="15.25" style="769" bestFit="1" customWidth="1"/>
    <col min="11786" max="11788" width="13.625" style="769" bestFit="1" customWidth="1"/>
    <col min="11789" max="11789" width="12" style="769" bestFit="1" customWidth="1"/>
    <col min="11790" max="11790" width="22.125" style="769" bestFit="1" customWidth="1"/>
    <col min="11791" max="11792" width="30.125" style="769" bestFit="1" customWidth="1"/>
    <col min="11793" max="11794" width="21" style="769" bestFit="1" customWidth="1"/>
    <col min="11795" max="11795" width="18.75" style="769" bestFit="1" customWidth="1"/>
    <col min="11796" max="11796" width="21" style="769" bestFit="1" customWidth="1"/>
    <col min="11797" max="11798" width="9.75" style="769" bestFit="1" customWidth="1"/>
    <col min="11799" max="11799" width="18.875" style="769" bestFit="1" customWidth="1"/>
    <col min="11800" max="11800" width="9.75" style="769" bestFit="1" customWidth="1"/>
    <col min="11801" max="11801" width="18.875" style="769" bestFit="1" customWidth="1"/>
    <col min="11802" max="11803" width="9.75" style="769" bestFit="1" customWidth="1"/>
    <col min="11804" max="11805" width="12.125" style="769" bestFit="1" customWidth="1"/>
    <col min="11806" max="11806" width="7.125" style="769" bestFit="1" customWidth="1"/>
    <col min="11807" max="11807" width="9.75" style="769" bestFit="1" customWidth="1"/>
    <col min="11808" max="11808" width="15.5" style="769" bestFit="1" customWidth="1"/>
    <col min="11809" max="11809" width="19.375" style="769" bestFit="1" customWidth="1"/>
    <col min="11810" max="11810" width="5.75" style="769" bestFit="1" customWidth="1"/>
    <col min="11811" max="11811" width="9.75" style="769" bestFit="1" customWidth="1"/>
    <col min="11812" max="11812" width="11.875" style="769" bestFit="1" customWidth="1"/>
    <col min="11813" max="11813" width="9.125" style="769" bestFit="1" customWidth="1"/>
    <col min="11814" max="11814" width="10.5" style="769" bestFit="1" customWidth="1"/>
    <col min="11815" max="11815" width="16.375" style="769" bestFit="1" customWidth="1"/>
    <col min="11816" max="11816" width="12.125" style="769" bestFit="1" customWidth="1"/>
    <col min="11817" max="11817" width="10.375" style="769" bestFit="1" customWidth="1"/>
    <col min="11818" max="11818" width="11.875" style="769" bestFit="1" customWidth="1"/>
    <col min="11819" max="11827" width="16.375" style="769" bestFit="1" customWidth="1"/>
    <col min="11828" max="11828" width="10.625" style="769" bestFit="1" customWidth="1"/>
    <col min="11829" max="11829" width="11.875" style="769" bestFit="1" customWidth="1"/>
    <col min="11830" max="11830" width="16.375" style="769" bestFit="1" customWidth="1"/>
    <col min="11831" max="11831" width="20.75" style="769" bestFit="1" customWidth="1"/>
    <col min="11832" max="11832" width="16.375" style="769" bestFit="1" customWidth="1"/>
    <col min="11833" max="11833" width="20.75" style="769" bestFit="1" customWidth="1"/>
    <col min="11834" max="11834" width="16.375" style="769" bestFit="1" customWidth="1"/>
    <col min="11835" max="11835" width="20.75" style="769" bestFit="1" customWidth="1"/>
    <col min="11836" max="11836" width="16.375" style="769" bestFit="1" customWidth="1"/>
    <col min="11837" max="11837" width="20.75" style="769" bestFit="1" customWidth="1"/>
    <col min="11838" max="11838" width="16.375" style="769" bestFit="1" customWidth="1"/>
    <col min="11839" max="11839" width="20.75" style="769" bestFit="1" customWidth="1"/>
    <col min="11840" max="11840" width="14.125" style="769" bestFit="1" customWidth="1"/>
    <col min="11841" max="11841" width="18.625" style="769" bestFit="1" customWidth="1"/>
    <col min="11842" max="11842" width="16.375" style="769" bestFit="1" customWidth="1"/>
    <col min="11843" max="11843" width="20.75" style="769" bestFit="1" customWidth="1"/>
    <col min="11844" max="11844" width="16.375" style="769" bestFit="1" customWidth="1"/>
    <col min="11845" max="11845" width="20.75" style="769" bestFit="1" customWidth="1"/>
    <col min="11846" max="11851" width="23" style="769" bestFit="1" customWidth="1"/>
    <col min="11852" max="11853" width="18.625" style="769" bestFit="1" customWidth="1"/>
    <col min="11854" max="11854" width="10.5" style="769" bestFit="1" customWidth="1"/>
    <col min="11855" max="11855" width="11.875" style="769" bestFit="1" customWidth="1"/>
    <col min="11856" max="11856" width="10.5" style="769" bestFit="1" customWidth="1"/>
    <col min="11857" max="11858" width="11.875" style="769" bestFit="1" customWidth="1"/>
    <col min="11859" max="11859" width="16.375" style="769" bestFit="1" customWidth="1"/>
    <col min="11860" max="11860" width="17.875" style="769" bestFit="1" customWidth="1"/>
    <col min="11861" max="11861" width="22.25" style="769" bestFit="1" customWidth="1"/>
    <col min="11862" max="11862" width="7.75" style="769" bestFit="1" customWidth="1"/>
    <col min="11863" max="11865" width="11.875" style="769" bestFit="1" customWidth="1"/>
    <col min="11866" max="11866" width="16.375" style="769" bestFit="1" customWidth="1"/>
    <col min="11867" max="11869" width="11.875" style="769" bestFit="1" customWidth="1"/>
    <col min="11870" max="11870" width="14.125" style="769" bestFit="1" customWidth="1"/>
    <col min="11871" max="11871" width="11.875" style="769" bestFit="1" customWidth="1"/>
    <col min="11872" max="11872" width="16.375" style="769" bestFit="1" customWidth="1"/>
    <col min="11873" max="11873" width="18.625" style="769" bestFit="1" customWidth="1"/>
    <col min="11874" max="11874" width="10.5" style="769" bestFit="1" customWidth="1"/>
    <col min="11875" max="11875" width="14.25" style="769" bestFit="1" customWidth="1"/>
    <col min="11876" max="11877" width="13.375" style="769" bestFit="1" customWidth="1"/>
    <col min="11878" max="11878" width="16.375" style="769" bestFit="1" customWidth="1"/>
    <col min="11879" max="11879" width="16.5" style="769" bestFit="1" customWidth="1"/>
    <col min="11880" max="11881" width="20.125" style="769" bestFit="1" customWidth="1"/>
    <col min="11882" max="11883" width="23" style="769" bestFit="1" customWidth="1"/>
    <col min="11884" max="11884" width="18.625" style="769" bestFit="1" customWidth="1"/>
    <col min="11885" max="11885" width="9.25" style="769" bestFit="1" customWidth="1"/>
    <col min="11886" max="11886" width="7.25" style="769" bestFit="1" customWidth="1"/>
    <col min="11887" max="11887" width="10.375" style="769" bestFit="1" customWidth="1"/>
    <col min="11888" max="11889" width="11.875" style="769" bestFit="1" customWidth="1"/>
    <col min="11890" max="11890" width="14.375" style="769" bestFit="1" customWidth="1"/>
    <col min="11891" max="11891" width="11.875" style="769" bestFit="1" customWidth="1"/>
    <col min="11892" max="11893" width="16.375" style="769" bestFit="1" customWidth="1"/>
    <col min="11894" max="11894" width="11.875" style="769" bestFit="1" customWidth="1"/>
    <col min="11895" max="11896" width="16.375" style="769" bestFit="1" customWidth="1"/>
    <col min="11897" max="11897" width="17.875" style="769" bestFit="1" customWidth="1"/>
    <col min="11898" max="11898" width="16.375" style="769" bestFit="1" customWidth="1"/>
    <col min="11899" max="11899" width="17.875" style="769" bestFit="1" customWidth="1"/>
    <col min="11900" max="11900" width="5.75" style="769" bestFit="1" customWidth="1"/>
    <col min="11901" max="11902" width="9.75" style="769" bestFit="1" customWidth="1"/>
    <col min="11903" max="11903" width="7.75" style="769" bestFit="1" customWidth="1"/>
    <col min="11904" max="11904" width="9.75" style="769" bestFit="1" customWidth="1"/>
    <col min="11905" max="11905" width="59.375" style="769" bestFit="1" customWidth="1"/>
    <col min="11906" max="11906" width="45.5" style="769" bestFit="1" customWidth="1"/>
    <col min="11907" max="11907" width="27.625" style="769" bestFit="1" customWidth="1"/>
    <col min="11908" max="11908" width="11.875" style="769" bestFit="1" customWidth="1"/>
    <col min="11909" max="11912" width="14.125" style="769" bestFit="1" customWidth="1"/>
    <col min="11913" max="11913" width="15.625" style="769" bestFit="1" customWidth="1"/>
    <col min="11914" max="11914" width="14.125" style="769" bestFit="1" customWidth="1"/>
    <col min="11915" max="11916" width="19.625" style="769" bestFit="1" customWidth="1"/>
    <col min="11917" max="11917" width="21.875" style="769" bestFit="1" customWidth="1"/>
    <col min="11918" max="11918" width="19.375" style="769" bestFit="1" customWidth="1"/>
    <col min="11919" max="11919" width="16.375" style="769" bestFit="1" customWidth="1"/>
    <col min="11920" max="11920" width="23" style="769" bestFit="1" customWidth="1"/>
    <col min="11921" max="11922" width="14.125" style="769" bestFit="1" customWidth="1"/>
    <col min="11923" max="11923" width="23.25" style="769" bestFit="1" customWidth="1"/>
    <col min="11924" max="11925" width="14.375" style="769" bestFit="1" customWidth="1"/>
    <col min="11926" max="11926" width="23.125" style="769" bestFit="1" customWidth="1"/>
    <col min="11927" max="11927" width="18.875" style="769" bestFit="1" customWidth="1"/>
    <col min="11928" max="11928" width="14.375" style="769" bestFit="1" customWidth="1"/>
    <col min="11929" max="11929" width="16.5" style="769" bestFit="1" customWidth="1"/>
    <col min="11930" max="11930" width="25.25" style="769" bestFit="1" customWidth="1"/>
    <col min="11931" max="11932" width="18.625" style="769" bestFit="1" customWidth="1"/>
    <col min="11933" max="11933" width="23" style="769" bestFit="1" customWidth="1"/>
    <col min="11934" max="11935" width="26.75" style="769" bestFit="1" customWidth="1"/>
    <col min="11936" max="11936" width="25.25" style="769" bestFit="1" customWidth="1"/>
    <col min="11937" max="11937" width="29.625" style="769" bestFit="1" customWidth="1"/>
    <col min="11938" max="11938" width="25.25" style="769" bestFit="1" customWidth="1"/>
    <col min="11939" max="11939" width="29.625" style="769" bestFit="1" customWidth="1"/>
    <col min="11940" max="11943" width="20.875" style="769" bestFit="1" customWidth="1"/>
    <col min="11944" max="11944" width="13.875" style="769" bestFit="1" customWidth="1"/>
    <col min="11945" max="11945" width="16.5" style="769" bestFit="1" customWidth="1"/>
    <col min="11946" max="11946" width="7.75" style="769" bestFit="1" customWidth="1"/>
    <col min="11947" max="11947" width="20.75" style="769" bestFit="1" customWidth="1"/>
    <col min="11948" max="11950" width="16.375" style="769" bestFit="1" customWidth="1"/>
    <col min="11951" max="11954" width="31" style="769" bestFit="1" customWidth="1"/>
    <col min="11955" max="11956" width="18.625" style="769" bestFit="1" customWidth="1"/>
    <col min="11957" max="11957" width="16.375" style="769" bestFit="1" customWidth="1"/>
    <col min="11958" max="11959" width="18.625" style="769" bestFit="1" customWidth="1"/>
    <col min="11960" max="11960" width="16.375" style="769" bestFit="1" customWidth="1"/>
    <col min="11961" max="11962" width="18.625" style="769" bestFit="1" customWidth="1"/>
    <col min="11963" max="11963" width="20.75" style="769" bestFit="1" customWidth="1"/>
    <col min="11964" max="11965" width="23" style="769" bestFit="1" customWidth="1"/>
    <col min="11966" max="11966" width="25.25" style="769" bestFit="1" customWidth="1"/>
    <col min="11967" max="11967" width="23" style="769" bestFit="1" customWidth="1"/>
    <col min="11968" max="11968" width="20.75" style="769" bestFit="1" customWidth="1"/>
    <col min="11969" max="11970" width="23" style="769" bestFit="1" customWidth="1"/>
    <col min="11971" max="11971" width="25.25" style="769" bestFit="1" customWidth="1"/>
    <col min="11972" max="11972" width="23" style="769" bestFit="1" customWidth="1"/>
    <col min="11973" max="11973" width="18.625" style="769" bestFit="1" customWidth="1"/>
    <col min="11974" max="11976" width="20.75" style="769" bestFit="1" customWidth="1"/>
    <col min="11977" max="11977" width="19.75" style="769" bestFit="1" customWidth="1"/>
    <col min="11978" max="11979" width="22" style="769" bestFit="1" customWidth="1"/>
    <col min="11980" max="11980" width="14.125" style="769" bestFit="1" customWidth="1"/>
    <col min="11981" max="11982" width="20.75" style="769" bestFit="1" customWidth="1"/>
    <col min="11983" max="11984" width="18.625" style="769" bestFit="1" customWidth="1"/>
    <col min="11985" max="11987" width="20.75" style="769" bestFit="1" customWidth="1"/>
    <col min="11988" max="11989" width="23" style="769" bestFit="1" customWidth="1"/>
    <col min="11990" max="11990" width="20.75" style="769" bestFit="1" customWidth="1"/>
    <col min="11991" max="11992" width="23" style="769" bestFit="1" customWidth="1"/>
    <col min="11993" max="11993" width="25.25" style="769" bestFit="1" customWidth="1"/>
    <col min="11994" max="11995" width="23" style="769" bestFit="1" customWidth="1"/>
    <col min="11996" max="11998" width="25.25" style="769" bestFit="1" customWidth="1"/>
    <col min="11999" max="12000" width="27.5" style="769" bestFit="1" customWidth="1"/>
    <col min="12001" max="12001" width="25.25" style="769" bestFit="1" customWidth="1"/>
    <col min="12002" max="12003" width="27.5" style="769" bestFit="1" customWidth="1"/>
    <col min="12004" max="12004" width="29.625" style="769" bestFit="1" customWidth="1"/>
    <col min="12005" max="12005" width="27.5" style="769" bestFit="1" customWidth="1"/>
    <col min="12006" max="12006" width="24.5" style="769" bestFit="1" customWidth="1"/>
    <col min="12007" max="12007" width="29" style="769" bestFit="1" customWidth="1"/>
    <col min="12008" max="12009" width="20.75" style="769" bestFit="1" customWidth="1"/>
    <col min="12010" max="12010" width="27.5" style="769" bestFit="1" customWidth="1"/>
    <col min="12011" max="12012" width="23" style="769" bestFit="1" customWidth="1"/>
    <col min="12013" max="12013" width="29.625" style="769" bestFit="1" customWidth="1"/>
    <col min="12014" max="12014" width="9.125" style="769" bestFit="1" customWidth="1"/>
    <col min="12015" max="12017" width="18.125" style="769" bestFit="1" customWidth="1"/>
    <col min="12018" max="12018" width="20.375" style="769" bestFit="1" customWidth="1"/>
    <col min="12019" max="12019" width="25.25" style="769" bestFit="1" customWidth="1"/>
    <col min="12020" max="12020" width="27.5" style="769" bestFit="1" customWidth="1"/>
    <col min="12021" max="12022" width="9.125" style="769" bestFit="1" customWidth="1"/>
    <col min="12023" max="12023" width="11.25" style="769" bestFit="1" customWidth="1"/>
    <col min="12024" max="12024" width="15" style="769" bestFit="1" customWidth="1"/>
    <col min="12025" max="12025" width="16.375" style="769" bestFit="1" customWidth="1"/>
    <col min="12026" max="12028" width="23.25" style="769" bestFit="1" customWidth="1"/>
    <col min="12029" max="12030" width="20.75" style="769" bestFit="1" customWidth="1"/>
    <col min="12031" max="12031" width="6.625" style="769" bestFit="1" customWidth="1"/>
    <col min="12032" max="12032" width="9" style="769"/>
    <col min="12033" max="12033" width="16.375" style="769" bestFit="1" customWidth="1"/>
    <col min="12034" max="12034" width="14.125" style="769" bestFit="1" customWidth="1"/>
    <col min="12035" max="12037" width="9.75" style="769" bestFit="1" customWidth="1"/>
    <col min="12038" max="12038" width="14.125" style="769" bestFit="1" customWidth="1"/>
    <col min="12039" max="12039" width="15.25" style="769" customWidth="1"/>
    <col min="12040" max="12040" width="14.125" style="769" bestFit="1" customWidth="1"/>
    <col min="12041" max="12041" width="15.25" style="769" bestFit="1" customWidth="1"/>
    <col min="12042" max="12044" width="13.625" style="769" bestFit="1" customWidth="1"/>
    <col min="12045" max="12045" width="12" style="769" bestFit="1" customWidth="1"/>
    <col min="12046" max="12046" width="22.125" style="769" bestFit="1" customWidth="1"/>
    <col min="12047" max="12048" width="30.125" style="769" bestFit="1" customWidth="1"/>
    <col min="12049" max="12050" width="21" style="769" bestFit="1" customWidth="1"/>
    <col min="12051" max="12051" width="18.75" style="769" bestFit="1" customWidth="1"/>
    <col min="12052" max="12052" width="21" style="769" bestFit="1" customWidth="1"/>
    <col min="12053" max="12054" width="9.75" style="769" bestFit="1" customWidth="1"/>
    <col min="12055" max="12055" width="18.875" style="769" bestFit="1" customWidth="1"/>
    <col min="12056" max="12056" width="9.75" style="769" bestFit="1" customWidth="1"/>
    <col min="12057" max="12057" width="18.875" style="769" bestFit="1" customWidth="1"/>
    <col min="12058" max="12059" width="9.75" style="769" bestFit="1" customWidth="1"/>
    <col min="12060" max="12061" width="12.125" style="769" bestFit="1" customWidth="1"/>
    <col min="12062" max="12062" width="7.125" style="769" bestFit="1" customWidth="1"/>
    <col min="12063" max="12063" width="9.75" style="769" bestFit="1" customWidth="1"/>
    <col min="12064" max="12064" width="15.5" style="769" bestFit="1" customWidth="1"/>
    <col min="12065" max="12065" width="19.375" style="769" bestFit="1" customWidth="1"/>
    <col min="12066" max="12066" width="5.75" style="769" bestFit="1" customWidth="1"/>
    <col min="12067" max="12067" width="9.75" style="769" bestFit="1" customWidth="1"/>
    <col min="12068" max="12068" width="11.875" style="769" bestFit="1" customWidth="1"/>
    <col min="12069" max="12069" width="9.125" style="769" bestFit="1" customWidth="1"/>
    <col min="12070" max="12070" width="10.5" style="769" bestFit="1" customWidth="1"/>
    <col min="12071" max="12071" width="16.375" style="769" bestFit="1" customWidth="1"/>
    <col min="12072" max="12072" width="12.125" style="769" bestFit="1" customWidth="1"/>
    <col min="12073" max="12073" width="10.375" style="769" bestFit="1" customWidth="1"/>
    <col min="12074" max="12074" width="11.875" style="769" bestFit="1" customWidth="1"/>
    <col min="12075" max="12083" width="16.375" style="769" bestFit="1" customWidth="1"/>
    <col min="12084" max="12084" width="10.625" style="769" bestFit="1" customWidth="1"/>
    <col min="12085" max="12085" width="11.875" style="769" bestFit="1" customWidth="1"/>
    <col min="12086" max="12086" width="16.375" style="769" bestFit="1" customWidth="1"/>
    <col min="12087" max="12087" width="20.75" style="769" bestFit="1" customWidth="1"/>
    <col min="12088" max="12088" width="16.375" style="769" bestFit="1" customWidth="1"/>
    <col min="12089" max="12089" width="20.75" style="769" bestFit="1" customWidth="1"/>
    <col min="12090" max="12090" width="16.375" style="769" bestFit="1" customWidth="1"/>
    <col min="12091" max="12091" width="20.75" style="769" bestFit="1" customWidth="1"/>
    <col min="12092" max="12092" width="16.375" style="769" bestFit="1" customWidth="1"/>
    <col min="12093" max="12093" width="20.75" style="769" bestFit="1" customWidth="1"/>
    <col min="12094" max="12094" width="16.375" style="769" bestFit="1" customWidth="1"/>
    <col min="12095" max="12095" width="20.75" style="769" bestFit="1" customWidth="1"/>
    <col min="12096" max="12096" width="14.125" style="769" bestFit="1" customWidth="1"/>
    <col min="12097" max="12097" width="18.625" style="769" bestFit="1" customWidth="1"/>
    <col min="12098" max="12098" width="16.375" style="769" bestFit="1" customWidth="1"/>
    <col min="12099" max="12099" width="20.75" style="769" bestFit="1" customWidth="1"/>
    <col min="12100" max="12100" width="16.375" style="769" bestFit="1" customWidth="1"/>
    <col min="12101" max="12101" width="20.75" style="769" bestFit="1" customWidth="1"/>
    <col min="12102" max="12107" width="23" style="769" bestFit="1" customWidth="1"/>
    <col min="12108" max="12109" width="18.625" style="769" bestFit="1" customWidth="1"/>
    <col min="12110" max="12110" width="10.5" style="769" bestFit="1" customWidth="1"/>
    <col min="12111" max="12111" width="11.875" style="769" bestFit="1" customWidth="1"/>
    <col min="12112" max="12112" width="10.5" style="769" bestFit="1" customWidth="1"/>
    <col min="12113" max="12114" width="11.875" style="769" bestFit="1" customWidth="1"/>
    <col min="12115" max="12115" width="16.375" style="769" bestFit="1" customWidth="1"/>
    <col min="12116" max="12116" width="17.875" style="769" bestFit="1" customWidth="1"/>
    <col min="12117" max="12117" width="22.25" style="769" bestFit="1" customWidth="1"/>
    <col min="12118" max="12118" width="7.75" style="769" bestFit="1" customWidth="1"/>
    <col min="12119" max="12121" width="11.875" style="769" bestFit="1" customWidth="1"/>
    <col min="12122" max="12122" width="16.375" style="769" bestFit="1" customWidth="1"/>
    <col min="12123" max="12125" width="11.875" style="769" bestFit="1" customWidth="1"/>
    <col min="12126" max="12126" width="14.125" style="769" bestFit="1" customWidth="1"/>
    <col min="12127" max="12127" width="11.875" style="769" bestFit="1" customWidth="1"/>
    <col min="12128" max="12128" width="16.375" style="769" bestFit="1" customWidth="1"/>
    <col min="12129" max="12129" width="18.625" style="769" bestFit="1" customWidth="1"/>
    <col min="12130" max="12130" width="10.5" style="769" bestFit="1" customWidth="1"/>
    <col min="12131" max="12131" width="14.25" style="769" bestFit="1" customWidth="1"/>
    <col min="12132" max="12133" width="13.375" style="769" bestFit="1" customWidth="1"/>
    <col min="12134" max="12134" width="16.375" style="769" bestFit="1" customWidth="1"/>
    <col min="12135" max="12135" width="16.5" style="769" bestFit="1" customWidth="1"/>
    <col min="12136" max="12137" width="20.125" style="769" bestFit="1" customWidth="1"/>
    <col min="12138" max="12139" width="23" style="769" bestFit="1" customWidth="1"/>
    <col min="12140" max="12140" width="18.625" style="769" bestFit="1" customWidth="1"/>
    <col min="12141" max="12141" width="9.25" style="769" bestFit="1" customWidth="1"/>
    <col min="12142" max="12142" width="7.25" style="769" bestFit="1" customWidth="1"/>
    <col min="12143" max="12143" width="10.375" style="769" bestFit="1" customWidth="1"/>
    <col min="12144" max="12145" width="11.875" style="769" bestFit="1" customWidth="1"/>
    <col min="12146" max="12146" width="14.375" style="769" bestFit="1" customWidth="1"/>
    <col min="12147" max="12147" width="11.875" style="769" bestFit="1" customWidth="1"/>
    <col min="12148" max="12149" width="16.375" style="769" bestFit="1" customWidth="1"/>
    <col min="12150" max="12150" width="11.875" style="769" bestFit="1" customWidth="1"/>
    <col min="12151" max="12152" width="16.375" style="769" bestFit="1" customWidth="1"/>
    <col min="12153" max="12153" width="17.875" style="769" bestFit="1" customWidth="1"/>
    <col min="12154" max="12154" width="16.375" style="769" bestFit="1" customWidth="1"/>
    <col min="12155" max="12155" width="17.875" style="769" bestFit="1" customWidth="1"/>
    <col min="12156" max="12156" width="5.75" style="769" bestFit="1" customWidth="1"/>
    <col min="12157" max="12158" width="9.75" style="769" bestFit="1" customWidth="1"/>
    <col min="12159" max="12159" width="7.75" style="769" bestFit="1" customWidth="1"/>
    <col min="12160" max="12160" width="9.75" style="769" bestFit="1" customWidth="1"/>
    <col min="12161" max="12161" width="59.375" style="769" bestFit="1" customWidth="1"/>
    <col min="12162" max="12162" width="45.5" style="769" bestFit="1" customWidth="1"/>
    <col min="12163" max="12163" width="27.625" style="769" bestFit="1" customWidth="1"/>
    <col min="12164" max="12164" width="11.875" style="769" bestFit="1" customWidth="1"/>
    <col min="12165" max="12168" width="14.125" style="769" bestFit="1" customWidth="1"/>
    <col min="12169" max="12169" width="15.625" style="769" bestFit="1" customWidth="1"/>
    <col min="12170" max="12170" width="14.125" style="769" bestFit="1" customWidth="1"/>
    <col min="12171" max="12172" width="19.625" style="769" bestFit="1" customWidth="1"/>
    <col min="12173" max="12173" width="21.875" style="769" bestFit="1" customWidth="1"/>
    <col min="12174" max="12174" width="19.375" style="769" bestFit="1" customWidth="1"/>
    <col min="12175" max="12175" width="16.375" style="769" bestFit="1" customWidth="1"/>
    <col min="12176" max="12176" width="23" style="769" bestFit="1" customWidth="1"/>
    <col min="12177" max="12178" width="14.125" style="769" bestFit="1" customWidth="1"/>
    <col min="12179" max="12179" width="23.25" style="769" bestFit="1" customWidth="1"/>
    <col min="12180" max="12181" width="14.375" style="769" bestFit="1" customWidth="1"/>
    <col min="12182" max="12182" width="23.125" style="769" bestFit="1" customWidth="1"/>
    <col min="12183" max="12183" width="18.875" style="769" bestFit="1" customWidth="1"/>
    <col min="12184" max="12184" width="14.375" style="769" bestFit="1" customWidth="1"/>
    <col min="12185" max="12185" width="16.5" style="769" bestFit="1" customWidth="1"/>
    <col min="12186" max="12186" width="25.25" style="769" bestFit="1" customWidth="1"/>
    <col min="12187" max="12188" width="18.625" style="769" bestFit="1" customWidth="1"/>
    <col min="12189" max="12189" width="23" style="769" bestFit="1" customWidth="1"/>
    <col min="12190" max="12191" width="26.75" style="769" bestFit="1" customWidth="1"/>
    <col min="12192" max="12192" width="25.25" style="769" bestFit="1" customWidth="1"/>
    <col min="12193" max="12193" width="29.625" style="769" bestFit="1" customWidth="1"/>
    <col min="12194" max="12194" width="25.25" style="769" bestFit="1" customWidth="1"/>
    <col min="12195" max="12195" width="29.625" style="769" bestFit="1" customWidth="1"/>
    <col min="12196" max="12199" width="20.875" style="769" bestFit="1" customWidth="1"/>
    <col min="12200" max="12200" width="13.875" style="769" bestFit="1" customWidth="1"/>
    <col min="12201" max="12201" width="16.5" style="769" bestFit="1" customWidth="1"/>
    <col min="12202" max="12202" width="7.75" style="769" bestFit="1" customWidth="1"/>
    <col min="12203" max="12203" width="20.75" style="769" bestFit="1" customWidth="1"/>
    <col min="12204" max="12206" width="16.375" style="769" bestFit="1" customWidth="1"/>
    <col min="12207" max="12210" width="31" style="769" bestFit="1" customWidth="1"/>
    <col min="12211" max="12212" width="18.625" style="769" bestFit="1" customWidth="1"/>
    <col min="12213" max="12213" width="16.375" style="769" bestFit="1" customWidth="1"/>
    <col min="12214" max="12215" width="18.625" style="769" bestFit="1" customWidth="1"/>
    <col min="12216" max="12216" width="16.375" style="769" bestFit="1" customWidth="1"/>
    <col min="12217" max="12218" width="18.625" style="769" bestFit="1" customWidth="1"/>
    <col min="12219" max="12219" width="20.75" style="769" bestFit="1" customWidth="1"/>
    <col min="12220" max="12221" width="23" style="769" bestFit="1" customWidth="1"/>
    <col min="12222" max="12222" width="25.25" style="769" bestFit="1" customWidth="1"/>
    <col min="12223" max="12223" width="23" style="769" bestFit="1" customWidth="1"/>
    <col min="12224" max="12224" width="20.75" style="769" bestFit="1" customWidth="1"/>
    <col min="12225" max="12226" width="23" style="769" bestFit="1" customWidth="1"/>
    <col min="12227" max="12227" width="25.25" style="769" bestFit="1" customWidth="1"/>
    <col min="12228" max="12228" width="23" style="769" bestFit="1" customWidth="1"/>
    <col min="12229" max="12229" width="18.625" style="769" bestFit="1" customWidth="1"/>
    <col min="12230" max="12232" width="20.75" style="769" bestFit="1" customWidth="1"/>
    <col min="12233" max="12233" width="19.75" style="769" bestFit="1" customWidth="1"/>
    <col min="12234" max="12235" width="22" style="769" bestFit="1" customWidth="1"/>
    <col min="12236" max="12236" width="14.125" style="769" bestFit="1" customWidth="1"/>
    <col min="12237" max="12238" width="20.75" style="769" bestFit="1" customWidth="1"/>
    <col min="12239" max="12240" width="18.625" style="769" bestFit="1" customWidth="1"/>
    <col min="12241" max="12243" width="20.75" style="769" bestFit="1" customWidth="1"/>
    <col min="12244" max="12245" width="23" style="769" bestFit="1" customWidth="1"/>
    <col min="12246" max="12246" width="20.75" style="769" bestFit="1" customWidth="1"/>
    <col min="12247" max="12248" width="23" style="769" bestFit="1" customWidth="1"/>
    <col min="12249" max="12249" width="25.25" style="769" bestFit="1" customWidth="1"/>
    <col min="12250" max="12251" width="23" style="769" bestFit="1" customWidth="1"/>
    <col min="12252" max="12254" width="25.25" style="769" bestFit="1" customWidth="1"/>
    <col min="12255" max="12256" width="27.5" style="769" bestFit="1" customWidth="1"/>
    <col min="12257" max="12257" width="25.25" style="769" bestFit="1" customWidth="1"/>
    <col min="12258" max="12259" width="27.5" style="769" bestFit="1" customWidth="1"/>
    <col min="12260" max="12260" width="29.625" style="769" bestFit="1" customWidth="1"/>
    <col min="12261" max="12261" width="27.5" style="769" bestFit="1" customWidth="1"/>
    <col min="12262" max="12262" width="24.5" style="769" bestFit="1" customWidth="1"/>
    <col min="12263" max="12263" width="29" style="769" bestFit="1" customWidth="1"/>
    <col min="12264" max="12265" width="20.75" style="769" bestFit="1" customWidth="1"/>
    <col min="12266" max="12266" width="27.5" style="769" bestFit="1" customWidth="1"/>
    <col min="12267" max="12268" width="23" style="769" bestFit="1" customWidth="1"/>
    <col min="12269" max="12269" width="29.625" style="769" bestFit="1" customWidth="1"/>
    <col min="12270" max="12270" width="9.125" style="769" bestFit="1" customWidth="1"/>
    <col min="12271" max="12273" width="18.125" style="769" bestFit="1" customWidth="1"/>
    <col min="12274" max="12274" width="20.375" style="769" bestFit="1" customWidth="1"/>
    <col min="12275" max="12275" width="25.25" style="769" bestFit="1" customWidth="1"/>
    <col min="12276" max="12276" width="27.5" style="769" bestFit="1" customWidth="1"/>
    <col min="12277" max="12278" width="9.125" style="769" bestFit="1" customWidth="1"/>
    <col min="12279" max="12279" width="11.25" style="769" bestFit="1" customWidth="1"/>
    <col min="12280" max="12280" width="15" style="769" bestFit="1" customWidth="1"/>
    <col min="12281" max="12281" width="16.375" style="769" bestFit="1" customWidth="1"/>
    <col min="12282" max="12284" width="23.25" style="769" bestFit="1" customWidth="1"/>
    <col min="12285" max="12286" width="20.75" style="769" bestFit="1" customWidth="1"/>
    <col min="12287" max="12287" width="6.625" style="769" bestFit="1" customWidth="1"/>
    <col min="12288" max="12288" width="9" style="769"/>
    <col min="12289" max="12289" width="16.375" style="769" bestFit="1" customWidth="1"/>
    <col min="12290" max="12290" width="14.125" style="769" bestFit="1" customWidth="1"/>
    <col min="12291" max="12293" width="9.75" style="769" bestFit="1" customWidth="1"/>
    <col min="12294" max="12294" width="14.125" style="769" bestFit="1" customWidth="1"/>
    <col min="12295" max="12295" width="15.25" style="769" customWidth="1"/>
    <col min="12296" max="12296" width="14.125" style="769" bestFit="1" customWidth="1"/>
    <col min="12297" max="12297" width="15.25" style="769" bestFit="1" customWidth="1"/>
    <col min="12298" max="12300" width="13.625" style="769" bestFit="1" customWidth="1"/>
    <col min="12301" max="12301" width="12" style="769" bestFit="1" customWidth="1"/>
    <col min="12302" max="12302" width="22.125" style="769" bestFit="1" customWidth="1"/>
    <col min="12303" max="12304" width="30.125" style="769" bestFit="1" customWidth="1"/>
    <col min="12305" max="12306" width="21" style="769" bestFit="1" customWidth="1"/>
    <col min="12307" max="12307" width="18.75" style="769" bestFit="1" customWidth="1"/>
    <col min="12308" max="12308" width="21" style="769" bestFit="1" customWidth="1"/>
    <col min="12309" max="12310" width="9.75" style="769" bestFit="1" customWidth="1"/>
    <col min="12311" max="12311" width="18.875" style="769" bestFit="1" customWidth="1"/>
    <col min="12312" max="12312" width="9.75" style="769" bestFit="1" customWidth="1"/>
    <col min="12313" max="12313" width="18.875" style="769" bestFit="1" customWidth="1"/>
    <col min="12314" max="12315" width="9.75" style="769" bestFit="1" customWidth="1"/>
    <col min="12316" max="12317" width="12.125" style="769" bestFit="1" customWidth="1"/>
    <col min="12318" max="12318" width="7.125" style="769" bestFit="1" customWidth="1"/>
    <col min="12319" max="12319" width="9.75" style="769" bestFit="1" customWidth="1"/>
    <col min="12320" max="12320" width="15.5" style="769" bestFit="1" customWidth="1"/>
    <col min="12321" max="12321" width="19.375" style="769" bestFit="1" customWidth="1"/>
    <col min="12322" max="12322" width="5.75" style="769" bestFit="1" customWidth="1"/>
    <col min="12323" max="12323" width="9.75" style="769" bestFit="1" customWidth="1"/>
    <col min="12324" max="12324" width="11.875" style="769" bestFit="1" customWidth="1"/>
    <col min="12325" max="12325" width="9.125" style="769" bestFit="1" customWidth="1"/>
    <col min="12326" max="12326" width="10.5" style="769" bestFit="1" customWidth="1"/>
    <col min="12327" max="12327" width="16.375" style="769" bestFit="1" customWidth="1"/>
    <col min="12328" max="12328" width="12.125" style="769" bestFit="1" customWidth="1"/>
    <col min="12329" max="12329" width="10.375" style="769" bestFit="1" customWidth="1"/>
    <col min="12330" max="12330" width="11.875" style="769" bestFit="1" customWidth="1"/>
    <col min="12331" max="12339" width="16.375" style="769" bestFit="1" customWidth="1"/>
    <col min="12340" max="12340" width="10.625" style="769" bestFit="1" customWidth="1"/>
    <col min="12341" max="12341" width="11.875" style="769" bestFit="1" customWidth="1"/>
    <col min="12342" max="12342" width="16.375" style="769" bestFit="1" customWidth="1"/>
    <col min="12343" max="12343" width="20.75" style="769" bestFit="1" customWidth="1"/>
    <col min="12344" max="12344" width="16.375" style="769" bestFit="1" customWidth="1"/>
    <col min="12345" max="12345" width="20.75" style="769" bestFit="1" customWidth="1"/>
    <col min="12346" max="12346" width="16.375" style="769" bestFit="1" customWidth="1"/>
    <col min="12347" max="12347" width="20.75" style="769" bestFit="1" customWidth="1"/>
    <col min="12348" max="12348" width="16.375" style="769" bestFit="1" customWidth="1"/>
    <col min="12349" max="12349" width="20.75" style="769" bestFit="1" customWidth="1"/>
    <col min="12350" max="12350" width="16.375" style="769" bestFit="1" customWidth="1"/>
    <col min="12351" max="12351" width="20.75" style="769" bestFit="1" customWidth="1"/>
    <col min="12352" max="12352" width="14.125" style="769" bestFit="1" customWidth="1"/>
    <col min="12353" max="12353" width="18.625" style="769" bestFit="1" customWidth="1"/>
    <col min="12354" max="12354" width="16.375" style="769" bestFit="1" customWidth="1"/>
    <col min="12355" max="12355" width="20.75" style="769" bestFit="1" customWidth="1"/>
    <col min="12356" max="12356" width="16.375" style="769" bestFit="1" customWidth="1"/>
    <col min="12357" max="12357" width="20.75" style="769" bestFit="1" customWidth="1"/>
    <col min="12358" max="12363" width="23" style="769" bestFit="1" customWidth="1"/>
    <col min="12364" max="12365" width="18.625" style="769" bestFit="1" customWidth="1"/>
    <col min="12366" max="12366" width="10.5" style="769" bestFit="1" customWidth="1"/>
    <col min="12367" max="12367" width="11.875" style="769" bestFit="1" customWidth="1"/>
    <col min="12368" max="12368" width="10.5" style="769" bestFit="1" customWidth="1"/>
    <col min="12369" max="12370" width="11.875" style="769" bestFit="1" customWidth="1"/>
    <col min="12371" max="12371" width="16.375" style="769" bestFit="1" customWidth="1"/>
    <col min="12372" max="12372" width="17.875" style="769" bestFit="1" customWidth="1"/>
    <col min="12373" max="12373" width="22.25" style="769" bestFit="1" customWidth="1"/>
    <col min="12374" max="12374" width="7.75" style="769" bestFit="1" customWidth="1"/>
    <col min="12375" max="12377" width="11.875" style="769" bestFit="1" customWidth="1"/>
    <col min="12378" max="12378" width="16.375" style="769" bestFit="1" customWidth="1"/>
    <col min="12379" max="12381" width="11.875" style="769" bestFit="1" customWidth="1"/>
    <col min="12382" max="12382" width="14.125" style="769" bestFit="1" customWidth="1"/>
    <col min="12383" max="12383" width="11.875" style="769" bestFit="1" customWidth="1"/>
    <col min="12384" max="12384" width="16.375" style="769" bestFit="1" customWidth="1"/>
    <col min="12385" max="12385" width="18.625" style="769" bestFit="1" customWidth="1"/>
    <col min="12386" max="12386" width="10.5" style="769" bestFit="1" customWidth="1"/>
    <col min="12387" max="12387" width="14.25" style="769" bestFit="1" customWidth="1"/>
    <col min="12388" max="12389" width="13.375" style="769" bestFit="1" customWidth="1"/>
    <col min="12390" max="12390" width="16.375" style="769" bestFit="1" customWidth="1"/>
    <col min="12391" max="12391" width="16.5" style="769" bestFit="1" customWidth="1"/>
    <col min="12392" max="12393" width="20.125" style="769" bestFit="1" customWidth="1"/>
    <col min="12394" max="12395" width="23" style="769" bestFit="1" customWidth="1"/>
    <col min="12396" max="12396" width="18.625" style="769" bestFit="1" customWidth="1"/>
    <col min="12397" max="12397" width="9.25" style="769" bestFit="1" customWidth="1"/>
    <col min="12398" max="12398" width="7.25" style="769" bestFit="1" customWidth="1"/>
    <col min="12399" max="12399" width="10.375" style="769" bestFit="1" customWidth="1"/>
    <col min="12400" max="12401" width="11.875" style="769" bestFit="1" customWidth="1"/>
    <col min="12402" max="12402" width="14.375" style="769" bestFit="1" customWidth="1"/>
    <col min="12403" max="12403" width="11.875" style="769" bestFit="1" customWidth="1"/>
    <col min="12404" max="12405" width="16.375" style="769" bestFit="1" customWidth="1"/>
    <col min="12406" max="12406" width="11.875" style="769" bestFit="1" customWidth="1"/>
    <col min="12407" max="12408" width="16.375" style="769" bestFit="1" customWidth="1"/>
    <col min="12409" max="12409" width="17.875" style="769" bestFit="1" customWidth="1"/>
    <col min="12410" max="12410" width="16.375" style="769" bestFit="1" customWidth="1"/>
    <col min="12411" max="12411" width="17.875" style="769" bestFit="1" customWidth="1"/>
    <col min="12412" max="12412" width="5.75" style="769" bestFit="1" customWidth="1"/>
    <col min="12413" max="12414" width="9.75" style="769" bestFit="1" customWidth="1"/>
    <col min="12415" max="12415" width="7.75" style="769" bestFit="1" customWidth="1"/>
    <col min="12416" max="12416" width="9.75" style="769" bestFit="1" customWidth="1"/>
    <col min="12417" max="12417" width="59.375" style="769" bestFit="1" customWidth="1"/>
    <col min="12418" max="12418" width="45.5" style="769" bestFit="1" customWidth="1"/>
    <col min="12419" max="12419" width="27.625" style="769" bestFit="1" customWidth="1"/>
    <col min="12420" max="12420" width="11.875" style="769" bestFit="1" customWidth="1"/>
    <col min="12421" max="12424" width="14.125" style="769" bestFit="1" customWidth="1"/>
    <col min="12425" max="12425" width="15.625" style="769" bestFit="1" customWidth="1"/>
    <col min="12426" max="12426" width="14.125" style="769" bestFit="1" customWidth="1"/>
    <col min="12427" max="12428" width="19.625" style="769" bestFit="1" customWidth="1"/>
    <col min="12429" max="12429" width="21.875" style="769" bestFit="1" customWidth="1"/>
    <col min="12430" max="12430" width="19.375" style="769" bestFit="1" customWidth="1"/>
    <col min="12431" max="12431" width="16.375" style="769" bestFit="1" customWidth="1"/>
    <col min="12432" max="12432" width="23" style="769" bestFit="1" customWidth="1"/>
    <col min="12433" max="12434" width="14.125" style="769" bestFit="1" customWidth="1"/>
    <col min="12435" max="12435" width="23.25" style="769" bestFit="1" customWidth="1"/>
    <col min="12436" max="12437" width="14.375" style="769" bestFit="1" customWidth="1"/>
    <col min="12438" max="12438" width="23.125" style="769" bestFit="1" customWidth="1"/>
    <col min="12439" max="12439" width="18.875" style="769" bestFit="1" customWidth="1"/>
    <col min="12440" max="12440" width="14.375" style="769" bestFit="1" customWidth="1"/>
    <col min="12441" max="12441" width="16.5" style="769" bestFit="1" customWidth="1"/>
    <col min="12442" max="12442" width="25.25" style="769" bestFit="1" customWidth="1"/>
    <col min="12443" max="12444" width="18.625" style="769" bestFit="1" customWidth="1"/>
    <col min="12445" max="12445" width="23" style="769" bestFit="1" customWidth="1"/>
    <col min="12446" max="12447" width="26.75" style="769" bestFit="1" customWidth="1"/>
    <col min="12448" max="12448" width="25.25" style="769" bestFit="1" customWidth="1"/>
    <col min="12449" max="12449" width="29.625" style="769" bestFit="1" customWidth="1"/>
    <col min="12450" max="12450" width="25.25" style="769" bestFit="1" customWidth="1"/>
    <col min="12451" max="12451" width="29.625" style="769" bestFit="1" customWidth="1"/>
    <col min="12452" max="12455" width="20.875" style="769" bestFit="1" customWidth="1"/>
    <col min="12456" max="12456" width="13.875" style="769" bestFit="1" customWidth="1"/>
    <col min="12457" max="12457" width="16.5" style="769" bestFit="1" customWidth="1"/>
    <col min="12458" max="12458" width="7.75" style="769" bestFit="1" customWidth="1"/>
    <col min="12459" max="12459" width="20.75" style="769" bestFit="1" customWidth="1"/>
    <col min="12460" max="12462" width="16.375" style="769" bestFit="1" customWidth="1"/>
    <col min="12463" max="12466" width="31" style="769" bestFit="1" customWidth="1"/>
    <col min="12467" max="12468" width="18.625" style="769" bestFit="1" customWidth="1"/>
    <col min="12469" max="12469" width="16.375" style="769" bestFit="1" customWidth="1"/>
    <col min="12470" max="12471" width="18.625" style="769" bestFit="1" customWidth="1"/>
    <col min="12472" max="12472" width="16.375" style="769" bestFit="1" customWidth="1"/>
    <col min="12473" max="12474" width="18.625" style="769" bestFit="1" customWidth="1"/>
    <col min="12475" max="12475" width="20.75" style="769" bestFit="1" customWidth="1"/>
    <col min="12476" max="12477" width="23" style="769" bestFit="1" customWidth="1"/>
    <col min="12478" max="12478" width="25.25" style="769" bestFit="1" customWidth="1"/>
    <col min="12479" max="12479" width="23" style="769" bestFit="1" customWidth="1"/>
    <col min="12480" max="12480" width="20.75" style="769" bestFit="1" customWidth="1"/>
    <col min="12481" max="12482" width="23" style="769" bestFit="1" customWidth="1"/>
    <col min="12483" max="12483" width="25.25" style="769" bestFit="1" customWidth="1"/>
    <col min="12484" max="12484" width="23" style="769" bestFit="1" customWidth="1"/>
    <col min="12485" max="12485" width="18.625" style="769" bestFit="1" customWidth="1"/>
    <col min="12486" max="12488" width="20.75" style="769" bestFit="1" customWidth="1"/>
    <col min="12489" max="12489" width="19.75" style="769" bestFit="1" customWidth="1"/>
    <col min="12490" max="12491" width="22" style="769" bestFit="1" customWidth="1"/>
    <col min="12492" max="12492" width="14.125" style="769" bestFit="1" customWidth="1"/>
    <col min="12493" max="12494" width="20.75" style="769" bestFit="1" customWidth="1"/>
    <col min="12495" max="12496" width="18.625" style="769" bestFit="1" customWidth="1"/>
    <col min="12497" max="12499" width="20.75" style="769" bestFit="1" customWidth="1"/>
    <col min="12500" max="12501" width="23" style="769" bestFit="1" customWidth="1"/>
    <col min="12502" max="12502" width="20.75" style="769" bestFit="1" customWidth="1"/>
    <col min="12503" max="12504" width="23" style="769" bestFit="1" customWidth="1"/>
    <col min="12505" max="12505" width="25.25" style="769" bestFit="1" customWidth="1"/>
    <col min="12506" max="12507" width="23" style="769" bestFit="1" customWidth="1"/>
    <col min="12508" max="12510" width="25.25" style="769" bestFit="1" customWidth="1"/>
    <col min="12511" max="12512" width="27.5" style="769" bestFit="1" customWidth="1"/>
    <col min="12513" max="12513" width="25.25" style="769" bestFit="1" customWidth="1"/>
    <col min="12514" max="12515" width="27.5" style="769" bestFit="1" customWidth="1"/>
    <col min="12516" max="12516" width="29.625" style="769" bestFit="1" customWidth="1"/>
    <col min="12517" max="12517" width="27.5" style="769" bestFit="1" customWidth="1"/>
    <col min="12518" max="12518" width="24.5" style="769" bestFit="1" customWidth="1"/>
    <col min="12519" max="12519" width="29" style="769" bestFit="1" customWidth="1"/>
    <col min="12520" max="12521" width="20.75" style="769" bestFit="1" customWidth="1"/>
    <col min="12522" max="12522" width="27.5" style="769" bestFit="1" customWidth="1"/>
    <col min="12523" max="12524" width="23" style="769" bestFit="1" customWidth="1"/>
    <col min="12525" max="12525" width="29.625" style="769" bestFit="1" customWidth="1"/>
    <col min="12526" max="12526" width="9.125" style="769" bestFit="1" customWidth="1"/>
    <col min="12527" max="12529" width="18.125" style="769" bestFit="1" customWidth="1"/>
    <col min="12530" max="12530" width="20.375" style="769" bestFit="1" customWidth="1"/>
    <col min="12531" max="12531" width="25.25" style="769" bestFit="1" customWidth="1"/>
    <col min="12532" max="12532" width="27.5" style="769" bestFit="1" customWidth="1"/>
    <col min="12533" max="12534" width="9.125" style="769" bestFit="1" customWidth="1"/>
    <col min="12535" max="12535" width="11.25" style="769" bestFit="1" customWidth="1"/>
    <col min="12536" max="12536" width="15" style="769" bestFit="1" customWidth="1"/>
    <col min="12537" max="12537" width="16.375" style="769" bestFit="1" customWidth="1"/>
    <col min="12538" max="12540" width="23.25" style="769" bestFit="1" customWidth="1"/>
    <col min="12541" max="12542" width="20.75" style="769" bestFit="1" customWidth="1"/>
    <col min="12543" max="12543" width="6.625" style="769" bestFit="1" customWidth="1"/>
    <col min="12544" max="12544" width="9" style="769"/>
    <col min="12545" max="12545" width="16.375" style="769" bestFit="1" customWidth="1"/>
    <col min="12546" max="12546" width="14.125" style="769" bestFit="1" customWidth="1"/>
    <col min="12547" max="12549" width="9.75" style="769" bestFit="1" customWidth="1"/>
    <col min="12550" max="12550" width="14.125" style="769" bestFit="1" customWidth="1"/>
    <col min="12551" max="12551" width="15.25" style="769" customWidth="1"/>
    <col min="12552" max="12552" width="14.125" style="769" bestFit="1" customWidth="1"/>
    <col min="12553" max="12553" width="15.25" style="769" bestFit="1" customWidth="1"/>
    <col min="12554" max="12556" width="13.625" style="769" bestFit="1" customWidth="1"/>
    <col min="12557" max="12557" width="12" style="769" bestFit="1" customWidth="1"/>
    <col min="12558" max="12558" width="22.125" style="769" bestFit="1" customWidth="1"/>
    <col min="12559" max="12560" width="30.125" style="769" bestFit="1" customWidth="1"/>
    <col min="12561" max="12562" width="21" style="769" bestFit="1" customWidth="1"/>
    <col min="12563" max="12563" width="18.75" style="769" bestFit="1" customWidth="1"/>
    <col min="12564" max="12564" width="21" style="769" bestFit="1" customWidth="1"/>
    <col min="12565" max="12566" width="9.75" style="769" bestFit="1" customWidth="1"/>
    <col min="12567" max="12567" width="18.875" style="769" bestFit="1" customWidth="1"/>
    <col min="12568" max="12568" width="9.75" style="769" bestFit="1" customWidth="1"/>
    <col min="12569" max="12569" width="18.875" style="769" bestFit="1" customWidth="1"/>
    <col min="12570" max="12571" width="9.75" style="769" bestFit="1" customWidth="1"/>
    <col min="12572" max="12573" width="12.125" style="769" bestFit="1" customWidth="1"/>
    <col min="12574" max="12574" width="7.125" style="769" bestFit="1" customWidth="1"/>
    <col min="12575" max="12575" width="9.75" style="769" bestFit="1" customWidth="1"/>
    <col min="12576" max="12576" width="15.5" style="769" bestFit="1" customWidth="1"/>
    <col min="12577" max="12577" width="19.375" style="769" bestFit="1" customWidth="1"/>
    <col min="12578" max="12578" width="5.75" style="769" bestFit="1" customWidth="1"/>
    <col min="12579" max="12579" width="9.75" style="769" bestFit="1" customWidth="1"/>
    <col min="12580" max="12580" width="11.875" style="769" bestFit="1" customWidth="1"/>
    <col min="12581" max="12581" width="9.125" style="769" bestFit="1" customWidth="1"/>
    <col min="12582" max="12582" width="10.5" style="769" bestFit="1" customWidth="1"/>
    <col min="12583" max="12583" width="16.375" style="769" bestFit="1" customWidth="1"/>
    <col min="12584" max="12584" width="12.125" style="769" bestFit="1" customWidth="1"/>
    <col min="12585" max="12585" width="10.375" style="769" bestFit="1" customWidth="1"/>
    <col min="12586" max="12586" width="11.875" style="769" bestFit="1" customWidth="1"/>
    <col min="12587" max="12595" width="16.375" style="769" bestFit="1" customWidth="1"/>
    <col min="12596" max="12596" width="10.625" style="769" bestFit="1" customWidth="1"/>
    <col min="12597" max="12597" width="11.875" style="769" bestFit="1" customWidth="1"/>
    <col min="12598" max="12598" width="16.375" style="769" bestFit="1" customWidth="1"/>
    <col min="12599" max="12599" width="20.75" style="769" bestFit="1" customWidth="1"/>
    <col min="12600" max="12600" width="16.375" style="769" bestFit="1" customWidth="1"/>
    <col min="12601" max="12601" width="20.75" style="769" bestFit="1" customWidth="1"/>
    <col min="12602" max="12602" width="16.375" style="769" bestFit="1" customWidth="1"/>
    <col min="12603" max="12603" width="20.75" style="769" bestFit="1" customWidth="1"/>
    <col min="12604" max="12604" width="16.375" style="769" bestFit="1" customWidth="1"/>
    <col min="12605" max="12605" width="20.75" style="769" bestFit="1" customWidth="1"/>
    <col min="12606" max="12606" width="16.375" style="769" bestFit="1" customWidth="1"/>
    <col min="12607" max="12607" width="20.75" style="769" bestFit="1" customWidth="1"/>
    <col min="12608" max="12608" width="14.125" style="769" bestFit="1" customWidth="1"/>
    <col min="12609" max="12609" width="18.625" style="769" bestFit="1" customWidth="1"/>
    <col min="12610" max="12610" width="16.375" style="769" bestFit="1" customWidth="1"/>
    <col min="12611" max="12611" width="20.75" style="769" bestFit="1" customWidth="1"/>
    <col min="12612" max="12612" width="16.375" style="769" bestFit="1" customWidth="1"/>
    <col min="12613" max="12613" width="20.75" style="769" bestFit="1" customWidth="1"/>
    <col min="12614" max="12619" width="23" style="769" bestFit="1" customWidth="1"/>
    <col min="12620" max="12621" width="18.625" style="769" bestFit="1" customWidth="1"/>
    <col min="12622" max="12622" width="10.5" style="769" bestFit="1" customWidth="1"/>
    <col min="12623" max="12623" width="11.875" style="769" bestFit="1" customWidth="1"/>
    <col min="12624" max="12624" width="10.5" style="769" bestFit="1" customWidth="1"/>
    <col min="12625" max="12626" width="11.875" style="769" bestFit="1" customWidth="1"/>
    <col min="12627" max="12627" width="16.375" style="769" bestFit="1" customWidth="1"/>
    <col min="12628" max="12628" width="17.875" style="769" bestFit="1" customWidth="1"/>
    <col min="12629" max="12629" width="22.25" style="769" bestFit="1" customWidth="1"/>
    <col min="12630" max="12630" width="7.75" style="769" bestFit="1" customWidth="1"/>
    <col min="12631" max="12633" width="11.875" style="769" bestFit="1" customWidth="1"/>
    <col min="12634" max="12634" width="16.375" style="769" bestFit="1" customWidth="1"/>
    <col min="12635" max="12637" width="11.875" style="769" bestFit="1" customWidth="1"/>
    <col min="12638" max="12638" width="14.125" style="769" bestFit="1" customWidth="1"/>
    <col min="12639" max="12639" width="11.875" style="769" bestFit="1" customWidth="1"/>
    <col min="12640" max="12640" width="16.375" style="769" bestFit="1" customWidth="1"/>
    <col min="12641" max="12641" width="18.625" style="769" bestFit="1" customWidth="1"/>
    <col min="12642" max="12642" width="10.5" style="769" bestFit="1" customWidth="1"/>
    <col min="12643" max="12643" width="14.25" style="769" bestFit="1" customWidth="1"/>
    <col min="12644" max="12645" width="13.375" style="769" bestFit="1" customWidth="1"/>
    <col min="12646" max="12646" width="16.375" style="769" bestFit="1" customWidth="1"/>
    <col min="12647" max="12647" width="16.5" style="769" bestFit="1" customWidth="1"/>
    <col min="12648" max="12649" width="20.125" style="769" bestFit="1" customWidth="1"/>
    <col min="12650" max="12651" width="23" style="769" bestFit="1" customWidth="1"/>
    <col min="12652" max="12652" width="18.625" style="769" bestFit="1" customWidth="1"/>
    <col min="12653" max="12653" width="9.25" style="769" bestFit="1" customWidth="1"/>
    <col min="12654" max="12654" width="7.25" style="769" bestFit="1" customWidth="1"/>
    <col min="12655" max="12655" width="10.375" style="769" bestFit="1" customWidth="1"/>
    <col min="12656" max="12657" width="11.875" style="769" bestFit="1" customWidth="1"/>
    <col min="12658" max="12658" width="14.375" style="769" bestFit="1" customWidth="1"/>
    <col min="12659" max="12659" width="11.875" style="769" bestFit="1" customWidth="1"/>
    <col min="12660" max="12661" width="16.375" style="769" bestFit="1" customWidth="1"/>
    <col min="12662" max="12662" width="11.875" style="769" bestFit="1" customWidth="1"/>
    <col min="12663" max="12664" width="16.375" style="769" bestFit="1" customWidth="1"/>
    <col min="12665" max="12665" width="17.875" style="769" bestFit="1" customWidth="1"/>
    <col min="12666" max="12666" width="16.375" style="769" bestFit="1" customWidth="1"/>
    <col min="12667" max="12667" width="17.875" style="769" bestFit="1" customWidth="1"/>
    <col min="12668" max="12668" width="5.75" style="769" bestFit="1" customWidth="1"/>
    <col min="12669" max="12670" width="9.75" style="769" bestFit="1" customWidth="1"/>
    <col min="12671" max="12671" width="7.75" style="769" bestFit="1" customWidth="1"/>
    <col min="12672" max="12672" width="9.75" style="769" bestFit="1" customWidth="1"/>
    <col min="12673" max="12673" width="59.375" style="769" bestFit="1" customWidth="1"/>
    <col min="12674" max="12674" width="45.5" style="769" bestFit="1" customWidth="1"/>
    <col min="12675" max="12675" width="27.625" style="769" bestFit="1" customWidth="1"/>
    <col min="12676" max="12676" width="11.875" style="769" bestFit="1" customWidth="1"/>
    <col min="12677" max="12680" width="14.125" style="769" bestFit="1" customWidth="1"/>
    <col min="12681" max="12681" width="15.625" style="769" bestFit="1" customWidth="1"/>
    <col min="12682" max="12682" width="14.125" style="769" bestFit="1" customWidth="1"/>
    <col min="12683" max="12684" width="19.625" style="769" bestFit="1" customWidth="1"/>
    <col min="12685" max="12685" width="21.875" style="769" bestFit="1" customWidth="1"/>
    <col min="12686" max="12686" width="19.375" style="769" bestFit="1" customWidth="1"/>
    <col min="12687" max="12687" width="16.375" style="769" bestFit="1" customWidth="1"/>
    <col min="12688" max="12688" width="23" style="769" bestFit="1" customWidth="1"/>
    <col min="12689" max="12690" width="14.125" style="769" bestFit="1" customWidth="1"/>
    <col min="12691" max="12691" width="23.25" style="769" bestFit="1" customWidth="1"/>
    <col min="12692" max="12693" width="14.375" style="769" bestFit="1" customWidth="1"/>
    <col min="12694" max="12694" width="23.125" style="769" bestFit="1" customWidth="1"/>
    <col min="12695" max="12695" width="18.875" style="769" bestFit="1" customWidth="1"/>
    <col min="12696" max="12696" width="14.375" style="769" bestFit="1" customWidth="1"/>
    <col min="12697" max="12697" width="16.5" style="769" bestFit="1" customWidth="1"/>
    <col min="12698" max="12698" width="25.25" style="769" bestFit="1" customWidth="1"/>
    <col min="12699" max="12700" width="18.625" style="769" bestFit="1" customWidth="1"/>
    <col min="12701" max="12701" width="23" style="769" bestFit="1" customWidth="1"/>
    <col min="12702" max="12703" width="26.75" style="769" bestFit="1" customWidth="1"/>
    <col min="12704" max="12704" width="25.25" style="769" bestFit="1" customWidth="1"/>
    <col min="12705" max="12705" width="29.625" style="769" bestFit="1" customWidth="1"/>
    <col min="12706" max="12706" width="25.25" style="769" bestFit="1" customWidth="1"/>
    <col min="12707" max="12707" width="29.625" style="769" bestFit="1" customWidth="1"/>
    <col min="12708" max="12711" width="20.875" style="769" bestFit="1" customWidth="1"/>
    <col min="12712" max="12712" width="13.875" style="769" bestFit="1" customWidth="1"/>
    <col min="12713" max="12713" width="16.5" style="769" bestFit="1" customWidth="1"/>
    <col min="12714" max="12714" width="7.75" style="769" bestFit="1" customWidth="1"/>
    <col min="12715" max="12715" width="20.75" style="769" bestFit="1" customWidth="1"/>
    <col min="12716" max="12718" width="16.375" style="769" bestFit="1" customWidth="1"/>
    <col min="12719" max="12722" width="31" style="769" bestFit="1" customWidth="1"/>
    <col min="12723" max="12724" width="18.625" style="769" bestFit="1" customWidth="1"/>
    <col min="12725" max="12725" width="16.375" style="769" bestFit="1" customWidth="1"/>
    <col min="12726" max="12727" width="18.625" style="769" bestFit="1" customWidth="1"/>
    <col min="12728" max="12728" width="16.375" style="769" bestFit="1" customWidth="1"/>
    <col min="12729" max="12730" width="18.625" style="769" bestFit="1" customWidth="1"/>
    <col min="12731" max="12731" width="20.75" style="769" bestFit="1" customWidth="1"/>
    <col min="12732" max="12733" width="23" style="769" bestFit="1" customWidth="1"/>
    <col min="12734" max="12734" width="25.25" style="769" bestFit="1" customWidth="1"/>
    <col min="12735" max="12735" width="23" style="769" bestFit="1" customWidth="1"/>
    <col min="12736" max="12736" width="20.75" style="769" bestFit="1" customWidth="1"/>
    <col min="12737" max="12738" width="23" style="769" bestFit="1" customWidth="1"/>
    <col min="12739" max="12739" width="25.25" style="769" bestFit="1" customWidth="1"/>
    <col min="12740" max="12740" width="23" style="769" bestFit="1" customWidth="1"/>
    <col min="12741" max="12741" width="18.625" style="769" bestFit="1" customWidth="1"/>
    <col min="12742" max="12744" width="20.75" style="769" bestFit="1" customWidth="1"/>
    <col min="12745" max="12745" width="19.75" style="769" bestFit="1" customWidth="1"/>
    <col min="12746" max="12747" width="22" style="769" bestFit="1" customWidth="1"/>
    <col min="12748" max="12748" width="14.125" style="769" bestFit="1" customWidth="1"/>
    <col min="12749" max="12750" width="20.75" style="769" bestFit="1" customWidth="1"/>
    <col min="12751" max="12752" width="18.625" style="769" bestFit="1" customWidth="1"/>
    <col min="12753" max="12755" width="20.75" style="769" bestFit="1" customWidth="1"/>
    <col min="12756" max="12757" width="23" style="769" bestFit="1" customWidth="1"/>
    <col min="12758" max="12758" width="20.75" style="769" bestFit="1" customWidth="1"/>
    <col min="12759" max="12760" width="23" style="769" bestFit="1" customWidth="1"/>
    <col min="12761" max="12761" width="25.25" style="769" bestFit="1" customWidth="1"/>
    <col min="12762" max="12763" width="23" style="769" bestFit="1" customWidth="1"/>
    <col min="12764" max="12766" width="25.25" style="769" bestFit="1" customWidth="1"/>
    <col min="12767" max="12768" width="27.5" style="769" bestFit="1" customWidth="1"/>
    <col min="12769" max="12769" width="25.25" style="769" bestFit="1" customWidth="1"/>
    <col min="12770" max="12771" width="27.5" style="769" bestFit="1" customWidth="1"/>
    <col min="12772" max="12772" width="29.625" style="769" bestFit="1" customWidth="1"/>
    <col min="12773" max="12773" width="27.5" style="769" bestFit="1" customWidth="1"/>
    <col min="12774" max="12774" width="24.5" style="769" bestFit="1" customWidth="1"/>
    <col min="12775" max="12775" width="29" style="769" bestFit="1" customWidth="1"/>
    <col min="12776" max="12777" width="20.75" style="769" bestFit="1" customWidth="1"/>
    <col min="12778" max="12778" width="27.5" style="769" bestFit="1" customWidth="1"/>
    <col min="12779" max="12780" width="23" style="769" bestFit="1" customWidth="1"/>
    <col min="12781" max="12781" width="29.625" style="769" bestFit="1" customWidth="1"/>
    <col min="12782" max="12782" width="9.125" style="769" bestFit="1" customWidth="1"/>
    <col min="12783" max="12785" width="18.125" style="769" bestFit="1" customWidth="1"/>
    <col min="12786" max="12786" width="20.375" style="769" bestFit="1" customWidth="1"/>
    <col min="12787" max="12787" width="25.25" style="769" bestFit="1" customWidth="1"/>
    <col min="12788" max="12788" width="27.5" style="769" bestFit="1" customWidth="1"/>
    <col min="12789" max="12790" width="9.125" style="769" bestFit="1" customWidth="1"/>
    <col min="12791" max="12791" width="11.25" style="769" bestFit="1" customWidth="1"/>
    <col min="12792" max="12792" width="15" style="769" bestFit="1" customWidth="1"/>
    <col min="12793" max="12793" width="16.375" style="769" bestFit="1" customWidth="1"/>
    <col min="12794" max="12796" width="23.25" style="769" bestFit="1" customWidth="1"/>
    <col min="12797" max="12798" width="20.75" style="769" bestFit="1" customWidth="1"/>
    <col min="12799" max="12799" width="6.625" style="769" bestFit="1" customWidth="1"/>
    <col min="12800" max="12800" width="9" style="769"/>
    <col min="12801" max="12801" width="16.375" style="769" bestFit="1" customWidth="1"/>
    <col min="12802" max="12802" width="14.125" style="769" bestFit="1" customWidth="1"/>
    <col min="12803" max="12805" width="9.75" style="769" bestFit="1" customWidth="1"/>
    <col min="12806" max="12806" width="14.125" style="769" bestFit="1" customWidth="1"/>
    <col min="12807" max="12807" width="15.25" style="769" customWidth="1"/>
    <col min="12808" max="12808" width="14.125" style="769" bestFit="1" customWidth="1"/>
    <col min="12809" max="12809" width="15.25" style="769" bestFit="1" customWidth="1"/>
    <col min="12810" max="12812" width="13.625" style="769" bestFit="1" customWidth="1"/>
    <col min="12813" max="12813" width="12" style="769" bestFit="1" customWidth="1"/>
    <col min="12814" max="12814" width="22.125" style="769" bestFit="1" customWidth="1"/>
    <col min="12815" max="12816" width="30.125" style="769" bestFit="1" customWidth="1"/>
    <col min="12817" max="12818" width="21" style="769" bestFit="1" customWidth="1"/>
    <col min="12819" max="12819" width="18.75" style="769" bestFit="1" customWidth="1"/>
    <col min="12820" max="12820" width="21" style="769" bestFit="1" customWidth="1"/>
    <col min="12821" max="12822" width="9.75" style="769" bestFit="1" customWidth="1"/>
    <col min="12823" max="12823" width="18.875" style="769" bestFit="1" customWidth="1"/>
    <col min="12824" max="12824" width="9.75" style="769" bestFit="1" customWidth="1"/>
    <col min="12825" max="12825" width="18.875" style="769" bestFit="1" customWidth="1"/>
    <col min="12826" max="12827" width="9.75" style="769" bestFit="1" customWidth="1"/>
    <col min="12828" max="12829" width="12.125" style="769" bestFit="1" customWidth="1"/>
    <col min="12830" max="12830" width="7.125" style="769" bestFit="1" customWidth="1"/>
    <col min="12831" max="12831" width="9.75" style="769" bestFit="1" customWidth="1"/>
    <col min="12832" max="12832" width="15.5" style="769" bestFit="1" customWidth="1"/>
    <col min="12833" max="12833" width="19.375" style="769" bestFit="1" customWidth="1"/>
    <col min="12834" max="12834" width="5.75" style="769" bestFit="1" customWidth="1"/>
    <col min="12835" max="12835" width="9.75" style="769" bestFit="1" customWidth="1"/>
    <col min="12836" max="12836" width="11.875" style="769" bestFit="1" customWidth="1"/>
    <col min="12837" max="12837" width="9.125" style="769" bestFit="1" customWidth="1"/>
    <col min="12838" max="12838" width="10.5" style="769" bestFit="1" customWidth="1"/>
    <col min="12839" max="12839" width="16.375" style="769" bestFit="1" customWidth="1"/>
    <col min="12840" max="12840" width="12.125" style="769" bestFit="1" customWidth="1"/>
    <col min="12841" max="12841" width="10.375" style="769" bestFit="1" customWidth="1"/>
    <col min="12842" max="12842" width="11.875" style="769" bestFit="1" customWidth="1"/>
    <col min="12843" max="12851" width="16.375" style="769" bestFit="1" customWidth="1"/>
    <col min="12852" max="12852" width="10.625" style="769" bestFit="1" customWidth="1"/>
    <col min="12853" max="12853" width="11.875" style="769" bestFit="1" customWidth="1"/>
    <col min="12854" max="12854" width="16.375" style="769" bestFit="1" customWidth="1"/>
    <col min="12855" max="12855" width="20.75" style="769" bestFit="1" customWidth="1"/>
    <col min="12856" max="12856" width="16.375" style="769" bestFit="1" customWidth="1"/>
    <col min="12857" max="12857" width="20.75" style="769" bestFit="1" customWidth="1"/>
    <col min="12858" max="12858" width="16.375" style="769" bestFit="1" customWidth="1"/>
    <col min="12859" max="12859" width="20.75" style="769" bestFit="1" customWidth="1"/>
    <col min="12860" max="12860" width="16.375" style="769" bestFit="1" customWidth="1"/>
    <col min="12861" max="12861" width="20.75" style="769" bestFit="1" customWidth="1"/>
    <col min="12862" max="12862" width="16.375" style="769" bestFit="1" customWidth="1"/>
    <col min="12863" max="12863" width="20.75" style="769" bestFit="1" customWidth="1"/>
    <col min="12864" max="12864" width="14.125" style="769" bestFit="1" customWidth="1"/>
    <col min="12865" max="12865" width="18.625" style="769" bestFit="1" customWidth="1"/>
    <col min="12866" max="12866" width="16.375" style="769" bestFit="1" customWidth="1"/>
    <col min="12867" max="12867" width="20.75" style="769" bestFit="1" customWidth="1"/>
    <col min="12868" max="12868" width="16.375" style="769" bestFit="1" customWidth="1"/>
    <col min="12869" max="12869" width="20.75" style="769" bestFit="1" customWidth="1"/>
    <col min="12870" max="12875" width="23" style="769" bestFit="1" customWidth="1"/>
    <col min="12876" max="12877" width="18.625" style="769" bestFit="1" customWidth="1"/>
    <col min="12878" max="12878" width="10.5" style="769" bestFit="1" customWidth="1"/>
    <col min="12879" max="12879" width="11.875" style="769" bestFit="1" customWidth="1"/>
    <col min="12880" max="12880" width="10.5" style="769" bestFit="1" customWidth="1"/>
    <col min="12881" max="12882" width="11.875" style="769" bestFit="1" customWidth="1"/>
    <col min="12883" max="12883" width="16.375" style="769" bestFit="1" customWidth="1"/>
    <col min="12884" max="12884" width="17.875" style="769" bestFit="1" customWidth="1"/>
    <col min="12885" max="12885" width="22.25" style="769" bestFit="1" customWidth="1"/>
    <col min="12886" max="12886" width="7.75" style="769" bestFit="1" customWidth="1"/>
    <col min="12887" max="12889" width="11.875" style="769" bestFit="1" customWidth="1"/>
    <col min="12890" max="12890" width="16.375" style="769" bestFit="1" customWidth="1"/>
    <col min="12891" max="12893" width="11.875" style="769" bestFit="1" customWidth="1"/>
    <col min="12894" max="12894" width="14.125" style="769" bestFit="1" customWidth="1"/>
    <col min="12895" max="12895" width="11.875" style="769" bestFit="1" customWidth="1"/>
    <col min="12896" max="12896" width="16.375" style="769" bestFit="1" customWidth="1"/>
    <col min="12897" max="12897" width="18.625" style="769" bestFit="1" customWidth="1"/>
    <col min="12898" max="12898" width="10.5" style="769" bestFit="1" customWidth="1"/>
    <col min="12899" max="12899" width="14.25" style="769" bestFit="1" customWidth="1"/>
    <col min="12900" max="12901" width="13.375" style="769" bestFit="1" customWidth="1"/>
    <col min="12902" max="12902" width="16.375" style="769" bestFit="1" customWidth="1"/>
    <col min="12903" max="12903" width="16.5" style="769" bestFit="1" customWidth="1"/>
    <col min="12904" max="12905" width="20.125" style="769" bestFit="1" customWidth="1"/>
    <col min="12906" max="12907" width="23" style="769" bestFit="1" customWidth="1"/>
    <col min="12908" max="12908" width="18.625" style="769" bestFit="1" customWidth="1"/>
    <col min="12909" max="12909" width="9.25" style="769" bestFit="1" customWidth="1"/>
    <col min="12910" max="12910" width="7.25" style="769" bestFit="1" customWidth="1"/>
    <col min="12911" max="12911" width="10.375" style="769" bestFit="1" customWidth="1"/>
    <col min="12912" max="12913" width="11.875" style="769" bestFit="1" customWidth="1"/>
    <col min="12914" max="12914" width="14.375" style="769" bestFit="1" customWidth="1"/>
    <col min="12915" max="12915" width="11.875" style="769" bestFit="1" customWidth="1"/>
    <col min="12916" max="12917" width="16.375" style="769" bestFit="1" customWidth="1"/>
    <col min="12918" max="12918" width="11.875" style="769" bestFit="1" customWidth="1"/>
    <col min="12919" max="12920" width="16.375" style="769" bestFit="1" customWidth="1"/>
    <col min="12921" max="12921" width="17.875" style="769" bestFit="1" customWidth="1"/>
    <col min="12922" max="12922" width="16.375" style="769" bestFit="1" customWidth="1"/>
    <col min="12923" max="12923" width="17.875" style="769" bestFit="1" customWidth="1"/>
    <col min="12924" max="12924" width="5.75" style="769" bestFit="1" customWidth="1"/>
    <col min="12925" max="12926" width="9.75" style="769" bestFit="1" customWidth="1"/>
    <col min="12927" max="12927" width="7.75" style="769" bestFit="1" customWidth="1"/>
    <col min="12928" max="12928" width="9.75" style="769" bestFit="1" customWidth="1"/>
    <col min="12929" max="12929" width="59.375" style="769" bestFit="1" customWidth="1"/>
    <col min="12930" max="12930" width="45.5" style="769" bestFit="1" customWidth="1"/>
    <col min="12931" max="12931" width="27.625" style="769" bestFit="1" customWidth="1"/>
    <col min="12932" max="12932" width="11.875" style="769" bestFit="1" customWidth="1"/>
    <col min="12933" max="12936" width="14.125" style="769" bestFit="1" customWidth="1"/>
    <col min="12937" max="12937" width="15.625" style="769" bestFit="1" customWidth="1"/>
    <col min="12938" max="12938" width="14.125" style="769" bestFit="1" customWidth="1"/>
    <col min="12939" max="12940" width="19.625" style="769" bestFit="1" customWidth="1"/>
    <col min="12941" max="12941" width="21.875" style="769" bestFit="1" customWidth="1"/>
    <col min="12942" max="12942" width="19.375" style="769" bestFit="1" customWidth="1"/>
    <col min="12943" max="12943" width="16.375" style="769" bestFit="1" customWidth="1"/>
    <col min="12944" max="12944" width="23" style="769" bestFit="1" customWidth="1"/>
    <col min="12945" max="12946" width="14.125" style="769" bestFit="1" customWidth="1"/>
    <col min="12947" max="12947" width="23.25" style="769" bestFit="1" customWidth="1"/>
    <col min="12948" max="12949" width="14.375" style="769" bestFit="1" customWidth="1"/>
    <col min="12950" max="12950" width="23.125" style="769" bestFit="1" customWidth="1"/>
    <col min="12951" max="12951" width="18.875" style="769" bestFit="1" customWidth="1"/>
    <col min="12952" max="12952" width="14.375" style="769" bestFit="1" customWidth="1"/>
    <col min="12953" max="12953" width="16.5" style="769" bestFit="1" customWidth="1"/>
    <col min="12954" max="12954" width="25.25" style="769" bestFit="1" customWidth="1"/>
    <col min="12955" max="12956" width="18.625" style="769" bestFit="1" customWidth="1"/>
    <col min="12957" max="12957" width="23" style="769" bestFit="1" customWidth="1"/>
    <col min="12958" max="12959" width="26.75" style="769" bestFit="1" customWidth="1"/>
    <col min="12960" max="12960" width="25.25" style="769" bestFit="1" customWidth="1"/>
    <col min="12961" max="12961" width="29.625" style="769" bestFit="1" customWidth="1"/>
    <col min="12962" max="12962" width="25.25" style="769" bestFit="1" customWidth="1"/>
    <col min="12963" max="12963" width="29.625" style="769" bestFit="1" customWidth="1"/>
    <col min="12964" max="12967" width="20.875" style="769" bestFit="1" customWidth="1"/>
    <col min="12968" max="12968" width="13.875" style="769" bestFit="1" customWidth="1"/>
    <col min="12969" max="12969" width="16.5" style="769" bestFit="1" customWidth="1"/>
    <col min="12970" max="12970" width="7.75" style="769" bestFit="1" customWidth="1"/>
    <col min="12971" max="12971" width="20.75" style="769" bestFit="1" customWidth="1"/>
    <col min="12972" max="12974" width="16.375" style="769" bestFit="1" customWidth="1"/>
    <col min="12975" max="12978" width="31" style="769" bestFit="1" customWidth="1"/>
    <col min="12979" max="12980" width="18.625" style="769" bestFit="1" customWidth="1"/>
    <col min="12981" max="12981" width="16.375" style="769" bestFit="1" customWidth="1"/>
    <col min="12982" max="12983" width="18.625" style="769" bestFit="1" customWidth="1"/>
    <col min="12984" max="12984" width="16.375" style="769" bestFit="1" customWidth="1"/>
    <col min="12985" max="12986" width="18.625" style="769" bestFit="1" customWidth="1"/>
    <col min="12987" max="12987" width="20.75" style="769" bestFit="1" customWidth="1"/>
    <col min="12988" max="12989" width="23" style="769" bestFit="1" customWidth="1"/>
    <col min="12990" max="12990" width="25.25" style="769" bestFit="1" customWidth="1"/>
    <col min="12991" max="12991" width="23" style="769" bestFit="1" customWidth="1"/>
    <col min="12992" max="12992" width="20.75" style="769" bestFit="1" customWidth="1"/>
    <col min="12993" max="12994" width="23" style="769" bestFit="1" customWidth="1"/>
    <col min="12995" max="12995" width="25.25" style="769" bestFit="1" customWidth="1"/>
    <col min="12996" max="12996" width="23" style="769" bestFit="1" customWidth="1"/>
    <col min="12997" max="12997" width="18.625" style="769" bestFit="1" customWidth="1"/>
    <col min="12998" max="13000" width="20.75" style="769" bestFit="1" customWidth="1"/>
    <col min="13001" max="13001" width="19.75" style="769" bestFit="1" customWidth="1"/>
    <col min="13002" max="13003" width="22" style="769" bestFit="1" customWidth="1"/>
    <col min="13004" max="13004" width="14.125" style="769" bestFit="1" customWidth="1"/>
    <col min="13005" max="13006" width="20.75" style="769" bestFit="1" customWidth="1"/>
    <col min="13007" max="13008" width="18.625" style="769" bestFit="1" customWidth="1"/>
    <col min="13009" max="13011" width="20.75" style="769" bestFit="1" customWidth="1"/>
    <col min="13012" max="13013" width="23" style="769" bestFit="1" customWidth="1"/>
    <col min="13014" max="13014" width="20.75" style="769" bestFit="1" customWidth="1"/>
    <col min="13015" max="13016" width="23" style="769" bestFit="1" customWidth="1"/>
    <col min="13017" max="13017" width="25.25" style="769" bestFit="1" customWidth="1"/>
    <col min="13018" max="13019" width="23" style="769" bestFit="1" customWidth="1"/>
    <col min="13020" max="13022" width="25.25" style="769" bestFit="1" customWidth="1"/>
    <col min="13023" max="13024" width="27.5" style="769" bestFit="1" customWidth="1"/>
    <col min="13025" max="13025" width="25.25" style="769" bestFit="1" customWidth="1"/>
    <col min="13026" max="13027" width="27.5" style="769" bestFit="1" customWidth="1"/>
    <col min="13028" max="13028" width="29.625" style="769" bestFit="1" customWidth="1"/>
    <col min="13029" max="13029" width="27.5" style="769" bestFit="1" customWidth="1"/>
    <col min="13030" max="13030" width="24.5" style="769" bestFit="1" customWidth="1"/>
    <col min="13031" max="13031" width="29" style="769" bestFit="1" customWidth="1"/>
    <col min="13032" max="13033" width="20.75" style="769" bestFit="1" customWidth="1"/>
    <col min="13034" max="13034" width="27.5" style="769" bestFit="1" customWidth="1"/>
    <col min="13035" max="13036" width="23" style="769" bestFit="1" customWidth="1"/>
    <col min="13037" max="13037" width="29.625" style="769" bestFit="1" customWidth="1"/>
    <col min="13038" max="13038" width="9.125" style="769" bestFit="1" customWidth="1"/>
    <col min="13039" max="13041" width="18.125" style="769" bestFit="1" customWidth="1"/>
    <col min="13042" max="13042" width="20.375" style="769" bestFit="1" customWidth="1"/>
    <col min="13043" max="13043" width="25.25" style="769" bestFit="1" customWidth="1"/>
    <col min="13044" max="13044" width="27.5" style="769" bestFit="1" customWidth="1"/>
    <col min="13045" max="13046" width="9.125" style="769" bestFit="1" customWidth="1"/>
    <col min="13047" max="13047" width="11.25" style="769" bestFit="1" customWidth="1"/>
    <col min="13048" max="13048" width="15" style="769" bestFit="1" customWidth="1"/>
    <col min="13049" max="13049" width="16.375" style="769" bestFit="1" customWidth="1"/>
    <col min="13050" max="13052" width="23.25" style="769" bestFit="1" customWidth="1"/>
    <col min="13053" max="13054" width="20.75" style="769" bestFit="1" customWidth="1"/>
    <col min="13055" max="13055" width="6.625" style="769" bestFit="1" customWidth="1"/>
    <col min="13056" max="13056" width="9" style="769"/>
    <col min="13057" max="13057" width="16.375" style="769" bestFit="1" customWidth="1"/>
    <col min="13058" max="13058" width="14.125" style="769" bestFit="1" customWidth="1"/>
    <col min="13059" max="13061" width="9.75" style="769" bestFit="1" customWidth="1"/>
    <col min="13062" max="13062" width="14.125" style="769" bestFit="1" customWidth="1"/>
    <col min="13063" max="13063" width="15.25" style="769" customWidth="1"/>
    <col min="13064" max="13064" width="14.125" style="769" bestFit="1" customWidth="1"/>
    <col min="13065" max="13065" width="15.25" style="769" bestFit="1" customWidth="1"/>
    <col min="13066" max="13068" width="13.625" style="769" bestFit="1" customWidth="1"/>
    <col min="13069" max="13069" width="12" style="769" bestFit="1" customWidth="1"/>
    <col min="13070" max="13070" width="22.125" style="769" bestFit="1" customWidth="1"/>
    <col min="13071" max="13072" width="30.125" style="769" bestFit="1" customWidth="1"/>
    <col min="13073" max="13074" width="21" style="769" bestFit="1" customWidth="1"/>
    <col min="13075" max="13075" width="18.75" style="769" bestFit="1" customWidth="1"/>
    <col min="13076" max="13076" width="21" style="769" bestFit="1" customWidth="1"/>
    <col min="13077" max="13078" width="9.75" style="769" bestFit="1" customWidth="1"/>
    <col min="13079" max="13079" width="18.875" style="769" bestFit="1" customWidth="1"/>
    <col min="13080" max="13080" width="9.75" style="769" bestFit="1" customWidth="1"/>
    <col min="13081" max="13081" width="18.875" style="769" bestFit="1" customWidth="1"/>
    <col min="13082" max="13083" width="9.75" style="769" bestFit="1" customWidth="1"/>
    <col min="13084" max="13085" width="12.125" style="769" bestFit="1" customWidth="1"/>
    <col min="13086" max="13086" width="7.125" style="769" bestFit="1" customWidth="1"/>
    <col min="13087" max="13087" width="9.75" style="769" bestFit="1" customWidth="1"/>
    <col min="13088" max="13088" width="15.5" style="769" bestFit="1" customWidth="1"/>
    <col min="13089" max="13089" width="19.375" style="769" bestFit="1" customWidth="1"/>
    <col min="13090" max="13090" width="5.75" style="769" bestFit="1" customWidth="1"/>
    <col min="13091" max="13091" width="9.75" style="769" bestFit="1" customWidth="1"/>
    <col min="13092" max="13092" width="11.875" style="769" bestFit="1" customWidth="1"/>
    <col min="13093" max="13093" width="9.125" style="769" bestFit="1" customWidth="1"/>
    <col min="13094" max="13094" width="10.5" style="769" bestFit="1" customWidth="1"/>
    <col min="13095" max="13095" width="16.375" style="769" bestFit="1" customWidth="1"/>
    <col min="13096" max="13096" width="12.125" style="769" bestFit="1" customWidth="1"/>
    <col min="13097" max="13097" width="10.375" style="769" bestFit="1" customWidth="1"/>
    <col min="13098" max="13098" width="11.875" style="769" bestFit="1" customWidth="1"/>
    <col min="13099" max="13107" width="16.375" style="769" bestFit="1" customWidth="1"/>
    <col min="13108" max="13108" width="10.625" style="769" bestFit="1" customWidth="1"/>
    <col min="13109" max="13109" width="11.875" style="769" bestFit="1" customWidth="1"/>
    <col min="13110" max="13110" width="16.375" style="769" bestFit="1" customWidth="1"/>
    <col min="13111" max="13111" width="20.75" style="769" bestFit="1" customWidth="1"/>
    <col min="13112" max="13112" width="16.375" style="769" bestFit="1" customWidth="1"/>
    <col min="13113" max="13113" width="20.75" style="769" bestFit="1" customWidth="1"/>
    <col min="13114" max="13114" width="16.375" style="769" bestFit="1" customWidth="1"/>
    <col min="13115" max="13115" width="20.75" style="769" bestFit="1" customWidth="1"/>
    <col min="13116" max="13116" width="16.375" style="769" bestFit="1" customWidth="1"/>
    <col min="13117" max="13117" width="20.75" style="769" bestFit="1" customWidth="1"/>
    <col min="13118" max="13118" width="16.375" style="769" bestFit="1" customWidth="1"/>
    <col min="13119" max="13119" width="20.75" style="769" bestFit="1" customWidth="1"/>
    <col min="13120" max="13120" width="14.125" style="769" bestFit="1" customWidth="1"/>
    <col min="13121" max="13121" width="18.625" style="769" bestFit="1" customWidth="1"/>
    <col min="13122" max="13122" width="16.375" style="769" bestFit="1" customWidth="1"/>
    <col min="13123" max="13123" width="20.75" style="769" bestFit="1" customWidth="1"/>
    <col min="13124" max="13124" width="16.375" style="769" bestFit="1" customWidth="1"/>
    <col min="13125" max="13125" width="20.75" style="769" bestFit="1" customWidth="1"/>
    <col min="13126" max="13131" width="23" style="769" bestFit="1" customWidth="1"/>
    <col min="13132" max="13133" width="18.625" style="769" bestFit="1" customWidth="1"/>
    <col min="13134" max="13134" width="10.5" style="769" bestFit="1" customWidth="1"/>
    <col min="13135" max="13135" width="11.875" style="769" bestFit="1" customWidth="1"/>
    <col min="13136" max="13136" width="10.5" style="769" bestFit="1" customWidth="1"/>
    <col min="13137" max="13138" width="11.875" style="769" bestFit="1" customWidth="1"/>
    <col min="13139" max="13139" width="16.375" style="769" bestFit="1" customWidth="1"/>
    <col min="13140" max="13140" width="17.875" style="769" bestFit="1" customWidth="1"/>
    <col min="13141" max="13141" width="22.25" style="769" bestFit="1" customWidth="1"/>
    <col min="13142" max="13142" width="7.75" style="769" bestFit="1" customWidth="1"/>
    <col min="13143" max="13145" width="11.875" style="769" bestFit="1" customWidth="1"/>
    <col min="13146" max="13146" width="16.375" style="769" bestFit="1" customWidth="1"/>
    <col min="13147" max="13149" width="11.875" style="769" bestFit="1" customWidth="1"/>
    <col min="13150" max="13150" width="14.125" style="769" bestFit="1" customWidth="1"/>
    <col min="13151" max="13151" width="11.875" style="769" bestFit="1" customWidth="1"/>
    <col min="13152" max="13152" width="16.375" style="769" bestFit="1" customWidth="1"/>
    <col min="13153" max="13153" width="18.625" style="769" bestFit="1" customWidth="1"/>
    <col min="13154" max="13154" width="10.5" style="769" bestFit="1" customWidth="1"/>
    <col min="13155" max="13155" width="14.25" style="769" bestFit="1" customWidth="1"/>
    <col min="13156" max="13157" width="13.375" style="769" bestFit="1" customWidth="1"/>
    <col min="13158" max="13158" width="16.375" style="769" bestFit="1" customWidth="1"/>
    <col min="13159" max="13159" width="16.5" style="769" bestFit="1" customWidth="1"/>
    <col min="13160" max="13161" width="20.125" style="769" bestFit="1" customWidth="1"/>
    <col min="13162" max="13163" width="23" style="769" bestFit="1" customWidth="1"/>
    <col min="13164" max="13164" width="18.625" style="769" bestFit="1" customWidth="1"/>
    <col min="13165" max="13165" width="9.25" style="769" bestFit="1" customWidth="1"/>
    <col min="13166" max="13166" width="7.25" style="769" bestFit="1" customWidth="1"/>
    <col min="13167" max="13167" width="10.375" style="769" bestFit="1" customWidth="1"/>
    <col min="13168" max="13169" width="11.875" style="769" bestFit="1" customWidth="1"/>
    <col min="13170" max="13170" width="14.375" style="769" bestFit="1" customWidth="1"/>
    <col min="13171" max="13171" width="11.875" style="769" bestFit="1" customWidth="1"/>
    <col min="13172" max="13173" width="16.375" style="769" bestFit="1" customWidth="1"/>
    <col min="13174" max="13174" width="11.875" style="769" bestFit="1" customWidth="1"/>
    <col min="13175" max="13176" width="16.375" style="769" bestFit="1" customWidth="1"/>
    <col min="13177" max="13177" width="17.875" style="769" bestFit="1" customWidth="1"/>
    <col min="13178" max="13178" width="16.375" style="769" bestFit="1" customWidth="1"/>
    <col min="13179" max="13179" width="17.875" style="769" bestFit="1" customWidth="1"/>
    <col min="13180" max="13180" width="5.75" style="769" bestFit="1" customWidth="1"/>
    <col min="13181" max="13182" width="9.75" style="769" bestFit="1" customWidth="1"/>
    <col min="13183" max="13183" width="7.75" style="769" bestFit="1" customWidth="1"/>
    <col min="13184" max="13184" width="9.75" style="769" bestFit="1" customWidth="1"/>
    <col min="13185" max="13185" width="59.375" style="769" bestFit="1" customWidth="1"/>
    <col min="13186" max="13186" width="45.5" style="769" bestFit="1" customWidth="1"/>
    <col min="13187" max="13187" width="27.625" style="769" bestFit="1" customWidth="1"/>
    <col min="13188" max="13188" width="11.875" style="769" bestFit="1" customWidth="1"/>
    <col min="13189" max="13192" width="14.125" style="769" bestFit="1" customWidth="1"/>
    <col min="13193" max="13193" width="15.625" style="769" bestFit="1" customWidth="1"/>
    <col min="13194" max="13194" width="14.125" style="769" bestFit="1" customWidth="1"/>
    <col min="13195" max="13196" width="19.625" style="769" bestFit="1" customWidth="1"/>
    <col min="13197" max="13197" width="21.875" style="769" bestFit="1" customWidth="1"/>
    <col min="13198" max="13198" width="19.375" style="769" bestFit="1" customWidth="1"/>
    <col min="13199" max="13199" width="16.375" style="769" bestFit="1" customWidth="1"/>
    <col min="13200" max="13200" width="23" style="769" bestFit="1" customWidth="1"/>
    <col min="13201" max="13202" width="14.125" style="769" bestFit="1" customWidth="1"/>
    <col min="13203" max="13203" width="23.25" style="769" bestFit="1" customWidth="1"/>
    <col min="13204" max="13205" width="14.375" style="769" bestFit="1" customWidth="1"/>
    <col min="13206" max="13206" width="23.125" style="769" bestFit="1" customWidth="1"/>
    <col min="13207" max="13207" width="18.875" style="769" bestFit="1" customWidth="1"/>
    <col min="13208" max="13208" width="14.375" style="769" bestFit="1" customWidth="1"/>
    <col min="13209" max="13209" width="16.5" style="769" bestFit="1" customWidth="1"/>
    <col min="13210" max="13210" width="25.25" style="769" bestFit="1" customWidth="1"/>
    <col min="13211" max="13212" width="18.625" style="769" bestFit="1" customWidth="1"/>
    <col min="13213" max="13213" width="23" style="769" bestFit="1" customWidth="1"/>
    <col min="13214" max="13215" width="26.75" style="769" bestFit="1" customWidth="1"/>
    <col min="13216" max="13216" width="25.25" style="769" bestFit="1" customWidth="1"/>
    <col min="13217" max="13217" width="29.625" style="769" bestFit="1" customWidth="1"/>
    <col min="13218" max="13218" width="25.25" style="769" bestFit="1" customWidth="1"/>
    <col min="13219" max="13219" width="29.625" style="769" bestFit="1" customWidth="1"/>
    <col min="13220" max="13223" width="20.875" style="769" bestFit="1" customWidth="1"/>
    <col min="13224" max="13224" width="13.875" style="769" bestFit="1" customWidth="1"/>
    <col min="13225" max="13225" width="16.5" style="769" bestFit="1" customWidth="1"/>
    <col min="13226" max="13226" width="7.75" style="769" bestFit="1" customWidth="1"/>
    <col min="13227" max="13227" width="20.75" style="769" bestFit="1" customWidth="1"/>
    <col min="13228" max="13230" width="16.375" style="769" bestFit="1" customWidth="1"/>
    <col min="13231" max="13234" width="31" style="769" bestFit="1" customWidth="1"/>
    <col min="13235" max="13236" width="18.625" style="769" bestFit="1" customWidth="1"/>
    <col min="13237" max="13237" width="16.375" style="769" bestFit="1" customWidth="1"/>
    <col min="13238" max="13239" width="18.625" style="769" bestFit="1" customWidth="1"/>
    <col min="13240" max="13240" width="16.375" style="769" bestFit="1" customWidth="1"/>
    <col min="13241" max="13242" width="18.625" style="769" bestFit="1" customWidth="1"/>
    <col min="13243" max="13243" width="20.75" style="769" bestFit="1" customWidth="1"/>
    <col min="13244" max="13245" width="23" style="769" bestFit="1" customWidth="1"/>
    <col min="13246" max="13246" width="25.25" style="769" bestFit="1" customWidth="1"/>
    <col min="13247" max="13247" width="23" style="769" bestFit="1" customWidth="1"/>
    <col min="13248" max="13248" width="20.75" style="769" bestFit="1" customWidth="1"/>
    <col min="13249" max="13250" width="23" style="769" bestFit="1" customWidth="1"/>
    <col min="13251" max="13251" width="25.25" style="769" bestFit="1" customWidth="1"/>
    <col min="13252" max="13252" width="23" style="769" bestFit="1" customWidth="1"/>
    <col min="13253" max="13253" width="18.625" style="769" bestFit="1" customWidth="1"/>
    <col min="13254" max="13256" width="20.75" style="769" bestFit="1" customWidth="1"/>
    <col min="13257" max="13257" width="19.75" style="769" bestFit="1" customWidth="1"/>
    <col min="13258" max="13259" width="22" style="769" bestFit="1" customWidth="1"/>
    <col min="13260" max="13260" width="14.125" style="769" bestFit="1" customWidth="1"/>
    <col min="13261" max="13262" width="20.75" style="769" bestFit="1" customWidth="1"/>
    <col min="13263" max="13264" width="18.625" style="769" bestFit="1" customWidth="1"/>
    <col min="13265" max="13267" width="20.75" style="769" bestFit="1" customWidth="1"/>
    <col min="13268" max="13269" width="23" style="769" bestFit="1" customWidth="1"/>
    <col min="13270" max="13270" width="20.75" style="769" bestFit="1" customWidth="1"/>
    <col min="13271" max="13272" width="23" style="769" bestFit="1" customWidth="1"/>
    <col min="13273" max="13273" width="25.25" style="769" bestFit="1" customWidth="1"/>
    <col min="13274" max="13275" width="23" style="769" bestFit="1" customWidth="1"/>
    <col min="13276" max="13278" width="25.25" style="769" bestFit="1" customWidth="1"/>
    <col min="13279" max="13280" width="27.5" style="769" bestFit="1" customWidth="1"/>
    <col min="13281" max="13281" width="25.25" style="769" bestFit="1" customWidth="1"/>
    <col min="13282" max="13283" width="27.5" style="769" bestFit="1" customWidth="1"/>
    <col min="13284" max="13284" width="29.625" style="769" bestFit="1" customWidth="1"/>
    <col min="13285" max="13285" width="27.5" style="769" bestFit="1" customWidth="1"/>
    <col min="13286" max="13286" width="24.5" style="769" bestFit="1" customWidth="1"/>
    <col min="13287" max="13287" width="29" style="769" bestFit="1" customWidth="1"/>
    <col min="13288" max="13289" width="20.75" style="769" bestFit="1" customWidth="1"/>
    <col min="13290" max="13290" width="27.5" style="769" bestFit="1" customWidth="1"/>
    <col min="13291" max="13292" width="23" style="769" bestFit="1" customWidth="1"/>
    <col min="13293" max="13293" width="29.625" style="769" bestFit="1" customWidth="1"/>
    <col min="13294" max="13294" width="9.125" style="769" bestFit="1" customWidth="1"/>
    <col min="13295" max="13297" width="18.125" style="769" bestFit="1" customWidth="1"/>
    <col min="13298" max="13298" width="20.375" style="769" bestFit="1" customWidth="1"/>
    <col min="13299" max="13299" width="25.25" style="769" bestFit="1" customWidth="1"/>
    <col min="13300" max="13300" width="27.5" style="769" bestFit="1" customWidth="1"/>
    <col min="13301" max="13302" width="9.125" style="769" bestFit="1" customWidth="1"/>
    <col min="13303" max="13303" width="11.25" style="769" bestFit="1" customWidth="1"/>
    <col min="13304" max="13304" width="15" style="769" bestFit="1" customWidth="1"/>
    <col min="13305" max="13305" width="16.375" style="769" bestFit="1" customWidth="1"/>
    <col min="13306" max="13308" width="23.25" style="769" bestFit="1" customWidth="1"/>
    <col min="13309" max="13310" width="20.75" style="769" bestFit="1" customWidth="1"/>
    <col min="13311" max="13311" width="6.625" style="769" bestFit="1" customWidth="1"/>
    <col min="13312" max="13312" width="9" style="769"/>
    <col min="13313" max="13313" width="16.375" style="769" bestFit="1" customWidth="1"/>
    <col min="13314" max="13314" width="14.125" style="769" bestFit="1" customWidth="1"/>
    <col min="13315" max="13317" width="9.75" style="769" bestFit="1" customWidth="1"/>
    <col min="13318" max="13318" width="14.125" style="769" bestFit="1" customWidth="1"/>
    <col min="13319" max="13319" width="15.25" style="769" customWidth="1"/>
    <col min="13320" max="13320" width="14.125" style="769" bestFit="1" customWidth="1"/>
    <col min="13321" max="13321" width="15.25" style="769" bestFit="1" customWidth="1"/>
    <col min="13322" max="13324" width="13.625" style="769" bestFit="1" customWidth="1"/>
    <col min="13325" max="13325" width="12" style="769" bestFit="1" customWidth="1"/>
    <col min="13326" max="13326" width="22.125" style="769" bestFit="1" customWidth="1"/>
    <col min="13327" max="13328" width="30.125" style="769" bestFit="1" customWidth="1"/>
    <col min="13329" max="13330" width="21" style="769" bestFit="1" customWidth="1"/>
    <col min="13331" max="13331" width="18.75" style="769" bestFit="1" customWidth="1"/>
    <col min="13332" max="13332" width="21" style="769" bestFit="1" customWidth="1"/>
    <col min="13333" max="13334" width="9.75" style="769" bestFit="1" customWidth="1"/>
    <col min="13335" max="13335" width="18.875" style="769" bestFit="1" customWidth="1"/>
    <col min="13336" max="13336" width="9.75" style="769" bestFit="1" customWidth="1"/>
    <col min="13337" max="13337" width="18.875" style="769" bestFit="1" customWidth="1"/>
    <col min="13338" max="13339" width="9.75" style="769" bestFit="1" customWidth="1"/>
    <col min="13340" max="13341" width="12.125" style="769" bestFit="1" customWidth="1"/>
    <col min="13342" max="13342" width="7.125" style="769" bestFit="1" customWidth="1"/>
    <col min="13343" max="13343" width="9.75" style="769" bestFit="1" customWidth="1"/>
    <col min="13344" max="13344" width="15.5" style="769" bestFit="1" customWidth="1"/>
    <col min="13345" max="13345" width="19.375" style="769" bestFit="1" customWidth="1"/>
    <col min="13346" max="13346" width="5.75" style="769" bestFit="1" customWidth="1"/>
    <col min="13347" max="13347" width="9.75" style="769" bestFit="1" customWidth="1"/>
    <col min="13348" max="13348" width="11.875" style="769" bestFit="1" customWidth="1"/>
    <col min="13349" max="13349" width="9.125" style="769" bestFit="1" customWidth="1"/>
    <col min="13350" max="13350" width="10.5" style="769" bestFit="1" customWidth="1"/>
    <col min="13351" max="13351" width="16.375" style="769" bestFit="1" customWidth="1"/>
    <col min="13352" max="13352" width="12.125" style="769" bestFit="1" customWidth="1"/>
    <col min="13353" max="13353" width="10.375" style="769" bestFit="1" customWidth="1"/>
    <col min="13354" max="13354" width="11.875" style="769" bestFit="1" customWidth="1"/>
    <col min="13355" max="13363" width="16.375" style="769" bestFit="1" customWidth="1"/>
    <col min="13364" max="13364" width="10.625" style="769" bestFit="1" customWidth="1"/>
    <col min="13365" max="13365" width="11.875" style="769" bestFit="1" customWidth="1"/>
    <col min="13366" max="13366" width="16.375" style="769" bestFit="1" customWidth="1"/>
    <col min="13367" max="13367" width="20.75" style="769" bestFit="1" customWidth="1"/>
    <col min="13368" max="13368" width="16.375" style="769" bestFit="1" customWidth="1"/>
    <col min="13369" max="13369" width="20.75" style="769" bestFit="1" customWidth="1"/>
    <col min="13370" max="13370" width="16.375" style="769" bestFit="1" customWidth="1"/>
    <col min="13371" max="13371" width="20.75" style="769" bestFit="1" customWidth="1"/>
    <col min="13372" max="13372" width="16.375" style="769" bestFit="1" customWidth="1"/>
    <col min="13373" max="13373" width="20.75" style="769" bestFit="1" customWidth="1"/>
    <col min="13374" max="13374" width="16.375" style="769" bestFit="1" customWidth="1"/>
    <col min="13375" max="13375" width="20.75" style="769" bestFit="1" customWidth="1"/>
    <col min="13376" max="13376" width="14.125" style="769" bestFit="1" customWidth="1"/>
    <col min="13377" max="13377" width="18.625" style="769" bestFit="1" customWidth="1"/>
    <col min="13378" max="13378" width="16.375" style="769" bestFit="1" customWidth="1"/>
    <col min="13379" max="13379" width="20.75" style="769" bestFit="1" customWidth="1"/>
    <col min="13380" max="13380" width="16.375" style="769" bestFit="1" customWidth="1"/>
    <col min="13381" max="13381" width="20.75" style="769" bestFit="1" customWidth="1"/>
    <col min="13382" max="13387" width="23" style="769" bestFit="1" customWidth="1"/>
    <col min="13388" max="13389" width="18.625" style="769" bestFit="1" customWidth="1"/>
    <col min="13390" max="13390" width="10.5" style="769" bestFit="1" customWidth="1"/>
    <col min="13391" max="13391" width="11.875" style="769" bestFit="1" customWidth="1"/>
    <col min="13392" max="13392" width="10.5" style="769" bestFit="1" customWidth="1"/>
    <col min="13393" max="13394" width="11.875" style="769" bestFit="1" customWidth="1"/>
    <col min="13395" max="13395" width="16.375" style="769" bestFit="1" customWidth="1"/>
    <col min="13396" max="13396" width="17.875" style="769" bestFit="1" customWidth="1"/>
    <col min="13397" max="13397" width="22.25" style="769" bestFit="1" customWidth="1"/>
    <col min="13398" max="13398" width="7.75" style="769" bestFit="1" customWidth="1"/>
    <col min="13399" max="13401" width="11.875" style="769" bestFit="1" customWidth="1"/>
    <col min="13402" max="13402" width="16.375" style="769" bestFit="1" customWidth="1"/>
    <col min="13403" max="13405" width="11.875" style="769" bestFit="1" customWidth="1"/>
    <col min="13406" max="13406" width="14.125" style="769" bestFit="1" customWidth="1"/>
    <col min="13407" max="13407" width="11.875" style="769" bestFit="1" customWidth="1"/>
    <col min="13408" max="13408" width="16.375" style="769" bestFit="1" customWidth="1"/>
    <col min="13409" max="13409" width="18.625" style="769" bestFit="1" customWidth="1"/>
    <col min="13410" max="13410" width="10.5" style="769" bestFit="1" customWidth="1"/>
    <col min="13411" max="13411" width="14.25" style="769" bestFit="1" customWidth="1"/>
    <col min="13412" max="13413" width="13.375" style="769" bestFit="1" customWidth="1"/>
    <col min="13414" max="13414" width="16.375" style="769" bestFit="1" customWidth="1"/>
    <col min="13415" max="13415" width="16.5" style="769" bestFit="1" customWidth="1"/>
    <col min="13416" max="13417" width="20.125" style="769" bestFit="1" customWidth="1"/>
    <col min="13418" max="13419" width="23" style="769" bestFit="1" customWidth="1"/>
    <col min="13420" max="13420" width="18.625" style="769" bestFit="1" customWidth="1"/>
    <col min="13421" max="13421" width="9.25" style="769" bestFit="1" customWidth="1"/>
    <col min="13422" max="13422" width="7.25" style="769" bestFit="1" customWidth="1"/>
    <col min="13423" max="13423" width="10.375" style="769" bestFit="1" customWidth="1"/>
    <col min="13424" max="13425" width="11.875" style="769" bestFit="1" customWidth="1"/>
    <col min="13426" max="13426" width="14.375" style="769" bestFit="1" customWidth="1"/>
    <col min="13427" max="13427" width="11.875" style="769" bestFit="1" customWidth="1"/>
    <col min="13428" max="13429" width="16.375" style="769" bestFit="1" customWidth="1"/>
    <col min="13430" max="13430" width="11.875" style="769" bestFit="1" customWidth="1"/>
    <col min="13431" max="13432" width="16.375" style="769" bestFit="1" customWidth="1"/>
    <col min="13433" max="13433" width="17.875" style="769" bestFit="1" customWidth="1"/>
    <col min="13434" max="13434" width="16.375" style="769" bestFit="1" customWidth="1"/>
    <col min="13435" max="13435" width="17.875" style="769" bestFit="1" customWidth="1"/>
    <col min="13436" max="13436" width="5.75" style="769" bestFit="1" customWidth="1"/>
    <col min="13437" max="13438" width="9.75" style="769" bestFit="1" customWidth="1"/>
    <col min="13439" max="13439" width="7.75" style="769" bestFit="1" customWidth="1"/>
    <col min="13440" max="13440" width="9.75" style="769" bestFit="1" customWidth="1"/>
    <col min="13441" max="13441" width="59.375" style="769" bestFit="1" customWidth="1"/>
    <col min="13442" max="13442" width="45.5" style="769" bestFit="1" customWidth="1"/>
    <col min="13443" max="13443" width="27.625" style="769" bestFit="1" customWidth="1"/>
    <col min="13444" max="13444" width="11.875" style="769" bestFit="1" customWidth="1"/>
    <col min="13445" max="13448" width="14.125" style="769" bestFit="1" customWidth="1"/>
    <col min="13449" max="13449" width="15.625" style="769" bestFit="1" customWidth="1"/>
    <col min="13450" max="13450" width="14.125" style="769" bestFit="1" customWidth="1"/>
    <col min="13451" max="13452" width="19.625" style="769" bestFit="1" customWidth="1"/>
    <col min="13453" max="13453" width="21.875" style="769" bestFit="1" customWidth="1"/>
    <col min="13454" max="13454" width="19.375" style="769" bestFit="1" customWidth="1"/>
    <col min="13455" max="13455" width="16.375" style="769" bestFit="1" customWidth="1"/>
    <col min="13456" max="13456" width="23" style="769" bestFit="1" customWidth="1"/>
    <col min="13457" max="13458" width="14.125" style="769" bestFit="1" customWidth="1"/>
    <col min="13459" max="13459" width="23.25" style="769" bestFit="1" customWidth="1"/>
    <col min="13460" max="13461" width="14.375" style="769" bestFit="1" customWidth="1"/>
    <col min="13462" max="13462" width="23.125" style="769" bestFit="1" customWidth="1"/>
    <col min="13463" max="13463" width="18.875" style="769" bestFit="1" customWidth="1"/>
    <col min="13464" max="13464" width="14.375" style="769" bestFit="1" customWidth="1"/>
    <col min="13465" max="13465" width="16.5" style="769" bestFit="1" customWidth="1"/>
    <col min="13466" max="13466" width="25.25" style="769" bestFit="1" customWidth="1"/>
    <col min="13467" max="13468" width="18.625" style="769" bestFit="1" customWidth="1"/>
    <col min="13469" max="13469" width="23" style="769" bestFit="1" customWidth="1"/>
    <col min="13470" max="13471" width="26.75" style="769" bestFit="1" customWidth="1"/>
    <col min="13472" max="13472" width="25.25" style="769" bestFit="1" customWidth="1"/>
    <col min="13473" max="13473" width="29.625" style="769" bestFit="1" customWidth="1"/>
    <col min="13474" max="13474" width="25.25" style="769" bestFit="1" customWidth="1"/>
    <col min="13475" max="13475" width="29.625" style="769" bestFit="1" customWidth="1"/>
    <col min="13476" max="13479" width="20.875" style="769" bestFit="1" customWidth="1"/>
    <col min="13480" max="13480" width="13.875" style="769" bestFit="1" customWidth="1"/>
    <col min="13481" max="13481" width="16.5" style="769" bestFit="1" customWidth="1"/>
    <col min="13482" max="13482" width="7.75" style="769" bestFit="1" customWidth="1"/>
    <col min="13483" max="13483" width="20.75" style="769" bestFit="1" customWidth="1"/>
    <col min="13484" max="13486" width="16.375" style="769" bestFit="1" customWidth="1"/>
    <col min="13487" max="13490" width="31" style="769" bestFit="1" customWidth="1"/>
    <col min="13491" max="13492" width="18.625" style="769" bestFit="1" customWidth="1"/>
    <col min="13493" max="13493" width="16.375" style="769" bestFit="1" customWidth="1"/>
    <col min="13494" max="13495" width="18.625" style="769" bestFit="1" customWidth="1"/>
    <col min="13496" max="13496" width="16.375" style="769" bestFit="1" customWidth="1"/>
    <col min="13497" max="13498" width="18.625" style="769" bestFit="1" customWidth="1"/>
    <col min="13499" max="13499" width="20.75" style="769" bestFit="1" customWidth="1"/>
    <col min="13500" max="13501" width="23" style="769" bestFit="1" customWidth="1"/>
    <col min="13502" max="13502" width="25.25" style="769" bestFit="1" customWidth="1"/>
    <col min="13503" max="13503" width="23" style="769" bestFit="1" customWidth="1"/>
    <col min="13504" max="13504" width="20.75" style="769" bestFit="1" customWidth="1"/>
    <col min="13505" max="13506" width="23" style="769" bestFit="1" customWidth="1"/>
    <col min="13507" max="13507" width="25.25" style="769" bestFit="1" customWidth="1"/>
    <col min="13508" max="13508" width="23" style="769" bestFit="1" customWidth="1"/>
    <col min="13509" max="13509" width="18.625" style="769" bestFit="1" customWidth="1"/>
    <col min="13510" max="13512" width="20.75" style="769" bestFit="1" customWidth="1"/>
    <col min="13513" max="13513" width="19.75" style="769" bestFit="1" customWidth="1"/>
    <col min="13514" max="13515" width="22" style="769" bestFit="1" customWidth="1"/>
    <col min="13516" max="13516" width="14.125" style="769" bestFit="1" customWidth="1"/>
    <col min="13517" max="13518" width="20.75" style="769" bestFit="1" customWidth="1"/>
    <col min="13519" max="13520" width="18.625" style="769" bestFit="1" customWidth="1"/>
    <col min="13521" max="13523" width="20.75" style="769" bestFit="1" customWidth="1"/>
    <col min="13524" max="13525" width="23" style="769" bestFit="1" customWidth="1"/>
    <col min="13526" max="13526" width="20.75" style="769" bestFit="1" customWidth="1"/>
    <col min="13527" max="13528" width="23" style="769" bestFit="1" customWidth="1"/>
    <col min="13529" max="13529" width="25.25" style="769" bestFit="1" customWidth="1"/>
    <col min="13530" max="13531" width="23" style="769" bestFit="1" customWidth="1"/>
    <col min="13532" max="13534" width="25.25" style="769" bestFit="1" customWidth="1"/>
    <col min="13535" max="13536" width="27.5" style="769" bestFit="1" customWidth="1"/>
    <col min="13537" max="13537" width="25.25" style="769" bestFit="1" customWidth="1"/>
    <col min="13538" max="13539" width="27.5" style="769" bestFit="1" customWidth="1"/>
    <col min="13540" max="13540" width="29.625" style="769" bestFit="1" customWidth="1"/>
    <col min="13541" max="13541" width="27.5" style="769" bestFit="1" customWidth="1"/>
    <col min="13542" max="13542" width="24.5" style="769" bestFit="1" customWidth="1"/>
    <col min="13543" max="13543" width="29" style="769" bestFit="1" customWidth="1"/>
    <col min="13544" max="13545" width="20.75" style="769" bestFit="1" customWidth="1"/>
    <col min="13546" max="13546" width="27.5" style="769" bestFit="1" customWidth="1"/>
    <col min="13547" max="13548" width="23" style="769" bestFit="1" customWidth="1"/>
    <col min="13549" max="13549" width="29.625" style="769" bestFit="1" customWidth="1"/>
    <col min="13550" max="13550" width="9.125" style="769" bestFit="1" customWidth="1"/>
    <col min="13551" max="13553" width="18.125" style="769" bestFit="1" customWidth="1"/>
    <col min="13554" max="13554" width="20.375" style="769" bestFit="1" customWidth="1"/>
    <col min="13555" max="13555" width="25.25" style="769" bestFit="1" customWidth="1"/>
    <col min="13556" max="13556" width="27.5" style="769" bestFit="1" customWidth="1"/>
    <col min="13557" max="13558" width="9.125" style="769" bestFit="1" customWidth="1"/>
    <col min="13559" max="13559" width="11.25" style="769" bestFit="1" customWidth="1"/>
    <col min="13560" max="13560" width="15" style="769" bestFit="1" customWidth="1"/>
    <col min="13561" max="13561" width="16.375" style="769" bestFit="1" customWidth="1"/>
    <col min="13562" max="13564" width="23.25" style="769" bestFit="1" customWidth="1"/>
    <col min="13565" max="13566" width="20.75" style="769" bestFit="1" customWidth="1"/>
    <col min="13567" max="13567" width="6.625" style="769" bestFit="1" customWidth="1"/>
    <col min="13568" max="13568" width="9" style="769"/>
    <col min="13569" max="13569" width="16.375" style="769" bestFit="1" customWidth="1"/>
    <col min="13570" max="13570" width="14.125" style="769" bestFit="1" customWidth="1"/>
    <col min="13571" max="13573" width="9.75" style="769" bestFit="1" customWidth="1"/>
    <col min="13574" max="13574" width="14.125" style="769" bestFit="1" customWidth="1"/>
    <col min="13575" max="13575" width="15.25" style="769" customWidth="1"/>
    <col min="13576" max="13576" width="14.125" style="769" bestFit="1" customWidth="1"/>
    <col min="13577" max="13577" width="15.25" style="769" bestFit="1" customWidth="1"/>
    <col min="13578" max="13580" width="13.625" style="769" bestFit="1" customWidth="1"/>
    <col min="13581" max="13581" width="12" style="769" bestFit="1" customWidth="1"/>
    <col min="13582" max="13582" width="22.125" style="769" bestFit="1" customWidth="1"/>
    <col min="13583" max="13584" width="30.125" style="769" bestFit="1" customWidth="1"/>
    <col min="13585" max="13586" width="21" style="769" bestFit="1" customWidth="1"/>
    <col min="13587" max="13587" width="18.75" style="769" bestFit="1" customWidth="1"/>
    <col min="13588" max="13588" width="21" style="769" bestFit="1" customWidth="1"/>
    <col min="13589" max="13590" width="9.75" style="769" bestFit="1" customWidth="1"/>
    <col min="13591" max="13591" width="18.875" style="769" bestFit="1" customWidth="1"/>
    <col min="13592" max="13592" width="9.75" style="769" bestFit="1" customWidth="1"/>
    <col min="13593" max="13593" width="18.875" style="769" bestFit="1" customWidth="1"/>
    <col min="13594" max="13595" width="9.75" style="769" bestFit="1" customWidth="1"/>
    <col min="13596" max="13597" width="12.125" style="769" bestFit="1" customWidth="1"/>
    <col min="13598" max="13598" width="7.125" style="769" bestFit="1" customWidth="1"/>
    <col min="13599" max="13599" width="9.75" style="769" bestFit="1" customWidth="1"/>
    <col min="13600" max="13600" width="15.5" style="769" bestFit="1" customWidth="1"/>
    <col min="13601" max="13601" width="19.375" style="769" bestFit="1" customWidth="1"/>
    <col min="13602" max="13602" width="5.75" style="769" bestFit="1" customWidth="1"/>
    <col min="13603" max="13603" width="9.75" style="769" bestFit="1" customWidth="1"/>
    <col min="13604" max="13604" width="11.875" style="769" bestFit="1" customWidth="1"/>
    <col min="13605" max="13605" width="9.125" style="769" bestFit="1" customWidth="1"/>
    <col min="13606" max="13606" width="10.5" style="769" bestFit="1" customWidth="1"/>
    <col min="13607" max="13607" width="16.375" style="769" bestFit="1" customWidth="1"/>
    <col min="13608" max="13608" width="12.125" style="769" bestFit="1" customWidth="1"/>
    <col min="13609" max="13609" width="10.375" style="769" bestFit="1" customWidth="1"/>
    <col min="13610" max="13610" width="11.875" style="769" bestFit="1" customWidth="1"/>
    <col min="13611" max="13619" width="16.375" style="769" bestFit="1" customWidth="1"/>
    <col min="13620" max="13620" width="10.625" style="769" bestFit="1" customWidth="1"/>
    <col min="13621" max="13621" width="11.875" style="769" bestFit="1" customWidth="1"/>
    <col min="13622" max="13622" width="16.375" style="769" bestFit="1" customWidth="1"/>
    <col min="13623" max="13623" width="20.75" style="769" bestFit="1" customWidth="1"/>
    <col min="13624" max="13624" width="16.375" style="769" bestFit="1" customWidth="1"/>
    <col min="13625" max="13625" width="20.75" style="769" bestFit="1" customWidth="1"/>
    <col min="13626" max="13626" width="16.375" style="769" bestFit="1" customWidth="1"/>
    <col min="13627" max="13627" width="20.75" style="769" bestFit="1" customWidth="1"/>
    <col min="13628" max="13628" width="16.375" style="769" bestFit="1" customWidth="1"/>
    <col min="13629" max="13629" width="20.75" style="769" bestFit="1" customWidth="1"/>
    <col min="13630" max="13630" width="16.375" style="769" bestFit="1" customWidth="1"/>
    <col min="13631" max="13631" width="20.75" style="769" bestFit="1" customWidth="1"/>
    <col min="13632" max="13632" width="14.125" style="769" bestFit="1" customWidth="1"/>
    <col min="13633" max="13633" width="18.625" style="769" bestFit="1" customWidth="1"/>
    <col min="13634" max="13634" width="16.375" style="769" bestFit="1" customWidth="1"/>
    <col min="13635" max="13635" width="20.75" style="769" bestFit="1" customWidth="1"/>
    <col min="13636" max="13636" width="16.375" style="769" bestFit="1" customWidth="1"/>
    <col min="13637" max="13637" width="20.75" style="769" bestFit="1" customWidth="1"/>
    <col min="13638" max="13643" width="23" style="769" bestFit="1" customWidth="1"/>
    <col min="13644" max="13645" width="18.625" style="769" bestFit="1" customWidth="1"/>
    <col min="13646" max="13646" width="10.5" style="769" bestFit="1" customWidth="1"/>
    <col min="13647" max="13647" width="11.875" style="769" bestFit="1" customWidth="1"/>
    <col min="13648" max="13648" width="10.5" style="769" bestFit="1" customWidth="1"/>
    <col min="13649" max="13650" width="11.875" style="769" bestFit="1" customWidth="1"/>
    <col min="13651" max="13651" width="16.375" style="769" bestFit="1" customWidth="1"/>
    <col min="13652" max="13652" width="17.875" style="769" bestFit="1" customWidth="1"/>
    <col min="13653" max="13653" width="22.25" style="769" bestFit="1" customWidth="1"/>
    <col min="13654" max="13654" width="7.75" style="769" bestFit="1" customWidth="1"/>
    <col min="13655" max="13657" width="11.875" style="769" bestFit="1" customWidth="1"/>
    <col min="13658" max="13658" width="16.375" style="769" bestFit="1" customWidth="1"/>
    <col min="13659" max="13661" width="11.875" style="769" bestFit="1" customWidth="1"/>
    <col min="13662" max="13662" width="14.125" style="769" bestFit="1" customWidth="1"/>
    <col min="13663" max="13663" width="11.875" style="769" bestFit="1" customWidth="1"/>
    <col min="13664" max="13664" width="16.375" style="769" bestFit="1" customWidth="1"/>
    <col min="13665" max="13665" width="18.625" style="769" bestFit="1" customWidth="1"/>
    <col min="13666" max="13666" width="10.5" style="769" bestFit="1" customWidth="1"/>
    <col min="13667" max="13667" width="14.25" style="769" bestFit="1" customWidth="1"/>
    <col min="13668" max="13669" width="13.375" style="769" bestFit="1" customWidth="1"/>
    <col min="13670" max="13670" width="16.375" style="769" bestFit="1" customWidth="1"/>
    <col min="13671" max="13671" width="16.5" style="769" bestFit="1" customWidth="1"/>
    <col min="13672" max="13673" width="20.125" style="769" bestFit="1" customWidth="1"/>
    <col min="13674" max="13675" width="23" style="769" bestFit="1" customWidth="1"/>
    <col min="13676" max="13676" width="18.625" style="769" bestFit="1" customWidth="1"/>
    <col min="13677" max="13677" width="9.25" style="769" bestFit="1" customWidth="1"/>
    <col min="13678" max="13678" width="7.25" style="769" bestFit="1" customWidth="1"/>
    <col min="13679" max="13679" width="10.375" style="769" bestFit="1" customWidth="1"/>
    <col min="13680" max="13681" width="11.875" style="769" bestFit="1" customWidth="1"/>
    <col min="13682" max="13682" width="14.375" style="769" bestFit="1" customWidth="1"/>
    <col min="13683" max="13683" width="11.875" style="769" bestFit="1" customWidth="1"/>
    <col min="13684" max="13685" width="16.375" style="769" bestFit="1" customWidth="1"/>
    <col min="13686" max="13686" width="11.875" style="769" bestFit="1" customWidth="1"/>
    <col min="13687" max="13688" width="16.375" style="769" bestFit="1" customWidth="1"/>
    <col min="13689" max="13689" width="17.875" style="769" bestFit="1" customWidth="1"/>
    <col min="13690" max="13690" width="16.375" style="769" bestFit="1" customWidth="1"/>
    <col min="13691" max="13691" width="17.875" style="769" bestFit="1" customWidth="1"/>
    <col min="13692" max="13692" width="5.75" style="769" bestFit="1" customWidth="1"/>
    <col min="13693" max="13694" width="9.75" style="769" bestFit="1" customWidth="1"/>
    <col min="13695" max="13695" width="7.75" style="769" bestFit="1" customWidth="1"/>
    <col min="13696" max="13696" width="9.75" style="769" bestFit="1" customWidth="1"/>
    <col min="13697" max="13697" width="59.375" style="769" bestFit="1" customWidth="1"/>
    <col min="13698" max="13698" width="45.5" style="769" bestFit="1" customWidth="1"/>
    <col min="13699" max="13699" width="27.625" style="769" bestFit="1" customWidth="1"/>
    <col min="13700" max="13700" width="11.875" style="769" bestFit="1" customWidth="1"/>
    <col min="13701" max="13704" width="14.125" style="769" bestFit="1" customWidth="1"/>
    <col min="13705" max="13705" width="15.625" style="769" bestFit="1" customWidth="1"/>
    <col min="13706" max="13706" width="14.125" style="769" bestFit="1" customWidth="1"/>
    <col min="13707" max="13708" width="19.625" style="769" bestFit="1" customWidth="1"/>
    <col min="13709" max="13709" width="21.875" style="769" bestFit="1" customWidth="1"/>
    <col min="13710" max="13710" width="19.375" style="769" bestFit="1" customWidth="1"/>
    <col min="13711" max="13711" width="16.375" style="769" bestFit="1" customWidth="1"/>
    <col min="13712" max="13712" width="23" style="769" bestFit="1" customWidth="1"/>
    <col min="13713" max="13714" width="14.125" style="769" bestFit="1" customWidth="1"/>
    <col min="13715" max="13715" width="23.25" style="769" bestFit="1" customWidth="1"/>
    <col min="13716" max="13717" width="14.375" style="769" bestFit="1" customWidth="1"/>
    <col min="13718" max="13718" width="23.125" style="769" bestFit="1" customWidth="1"/>
    <col min="13719" max="13719" width="18.875" style="769" bestFit="1" customWidth="1"/>
    <col min="13720" max="13720" width="14.375" style="769" bestFit="1" customWidth="1"/>
    <col min="13721" max="13721" width="16.5" style="769" bestFit="1" customWidth="1"/>
    <col min="13722" max="13722" width="25.25" style="769" bestFit="1" customWidth="1"/>
    <col min="13723" max="13724" width="18.625" style="769" bestFit="1" customWidth="1"/>
    <col min="13725" max="13725" width="23" style="769" bestFit="1" customWidth="1"/>
    <col min="13726" max="13727" width="26.75" style="769" bestFit="1" customWidth="1"/>
    <col min="13728" max="13728" width="25.25" style="769" bestFit="1" customWidth="1"/>
    <col min="13729" max="13729" width="29.625" style="769" bestFit="1" customWidth="1"/>
    <col min="13730" max="13730" width="25.25" style="769" bestFit="1" customWidth="1"/>
    <col min="13731" max="13731" width="29.625" style="769" bestFit="1" customWidth="1"/>
    <col min="13732" max="13735" width="20.875" style="769" bestFit="1" customWidth="1"/>
    <col min="13736" max="13736" width="13.875" style="769" bestFit="1" customWidth="1"/>
    <col min="13737" max="13737" width="16.5" style="769" bestFit="1" customWidth="1"/>
    <col min="13738" max="13738" width="7.75" style="769" bestFit="1" customWidth="1"/>
    <col min="13739" max="13739" width="20.75" style="769" bestFit="1" customWidth="1"/>
    <col min="13740" max="13742" width="16.375" style="769" bestFit="1" customWidth="1"/>
    <col min="13743" max="13746" width="31" style="769" bestFit="1" customWidth="1"/>
    <col min="13747" max="13748" width="18.625" style="769" bestFit="1" customWidth="1"/>
    <col min="13749" max="13749" width="16.375" style="769" bestFit="1" customWidth="1"/>
    <col min="13750" max="13751" width="18.625" style="769" bestFit="1" customWidth="1"/>
    <col min="13752" max="13752" width="16.375" style="769" bestFit="1" customWidth="1"/>
    <col min="13753" max="13754" width="18.625" style="769" bestFit="1" customWidth="1"/>
    <col min="13755" max="13755" width="20.75" style="769" bestFit="1" customWidth="1"/>
    <col min="13756" max="13757" width="23" style="769" bestFit="1" customWidth="1"/>
    <col min="13758" max="13758" width="25.25" style="769" bestFit="1" customWidth="1"/>
    <col min="13759" max="13759" width="23" style="769" bestFit="1" customWidth="1"/>
    <col min="13760" max="13760" width="20.75" style="769" bestFit="1" customWidth="1"/>
    <col min="13761" max="13762" width="23" style="769" bestFit="1" customWidth="1"/>
    <col min="13763" max="13763" width="25.25" style="769" bestFit="1" customWidth="1"/>
    <col min="13764" max="13764" width="23" style="769" bestFit="1" customWidth="1"/>
    <col min="13765" max="13765" width="18.625" style="769" bestFit="1" customWidth="1"/>
    <col min="13766" max="13768" width="20.75" style="769" bestFit="1" customWidth="1"/>
    <col min="13769" max="13769" width="19.75" style="769" bestFit="1" customWidth="1"/>
    <col min="13770" max="13771" width="22" style="769" bestFit="1" customWidth="1"/>
    <col min="13772" max="13772" width="14.125" style="769" bestFit="1" customWidth="1"/>
    <col min="13773" max="13774" width="20.75" style="769" bestFit="1" customWidth="1"/>
    <col min="13775" max="13776" width="18.625" style="769" bestFit="1" customWidth="1"/>
    <col min="13777" max="13779" width="20.75" style="769" bestFit="1" customWidth="1"/>
    <col min="13780" max="13781" width="23" style="769" bestFit="1" customWidth="1"/>
    <col min="13782" max="13782" width="20.75" style="769" bestFit="1" customWidth="1"/>
    <col min="13783" max="13784" width="23" style="769" bestFit="1" customWidth="1"/>
    <col min="13785" max="13785" width="25.25" style="769" bestFit="1" customWidth="1"/>
    <col min="13786" max="13787" width="23" style="769" bestFit="1" customWidth="1"/>
    <col min="13788" max="13790" width="25.25" style="769" bestFit="1" customWidth="1"/>
    <col min="13791" max="13792" width="27.5" style="769" bestFit="1" customWidth="1"/>
    <col min="13793" max="13793" width="25.25" style="769" bestFit="1" customWidth="1"/>
    <col min="13794" max="13795" width="27.5" style="769" bestFit="1" customWidth="1"/>
    <col min="13796" max="13796" width="29.625" style="769" bestFit="1" customWidth="1"/>
    <col min="13797" max="13797" width="27.5" style="769" bestFit="1" customWidth="1"/>
    <col min="13798" max="13798" width="24.5" style="769" bestFit="1" customWidth="1"/>
    <col min="13799" max="13799" width="29" style="769" bestFit="1" customWidth="1"/>
    <col min="13800" max="13801" width="20.75" style="769" bestFit="1" customWidth="1"/>
    <col min="13802" max="13802" width="27.5" style="769" bestFit="1" customWidth="1"/>
    <col min="13803" max="13804" width="23" style="769" bestFit="1" customWidth="1"/>
    <col min="13805" max="13805" width="29.625" style="769" bestFit="1" customWidth="1"/>
    <col min="13806" max="13806" width="9.125" style="769" bestFit="1" customWidth="1"/>
    <col min="13807" max="13809" width="18.125" style="769" bestFit="1" customWidth="1"/>
    <col min="13810" max="13810" width="20.375" style="769" bestFit="1" customWidth="1"/>
    <col min="13811" max="13811" width="25.25" style="769" bestFit="1" customWidth="1"/>
    <col min="13812" max="13812" width="27.5" style="769" bestFit="1" customWidth="1"/>
    <col min="13813" max="13814" width="9.125" style="769" bestFit="1" customWidth="1"/>
    <col min="13815" max="13815" width="11.25" style="769" bestFit="1" customWidth="1"/>
    <col min="13816" max="13816" width="15" style="769" bestFit="1" customWidth="1"/>
    <col min="13817" max="13817" width="16.375" style="769" bestFit="1" customWidth="1"/>
    <col min="13818" max="13820" width="23.25" style="769" bestFit="1" customWidth="1"/>
    <col min="13821" max="13822" width="20.75" style="769" bestFit="1" customWidth="1"/>
    <col min="13823" max="13823" width="6.625" style="769" bestFit="1" customWidth="1"/>
    <col min="13824" max="13824" width="9" style="769"/>
    <col min="13825" max="13825" width="16.375" style="769" bestFit="1" customWidth="1"/>
    <col min="13826" max="13826" width="14.125" style="769" bestFit="1" customWidth="1"/>
    <col min="13827" max="13829" width="9.75" style="769" bestFit="1" customWidth="1"/>
    <col min="13830" max="13830" width="14.125" style="769" bestFit="1" customWidth="1"/>
    <col min="13831" max="13831" width="15.25" style="769" customWidth="1"/>
    <col min="13832" max="13832" width="14.125" style="769" bestFit="1" customWidth="1"/>
    <col min="13833" max="13833" width="15.25" style="769" bestFit="1" customWidth="1"/>
    <col min="13834" max="13836" width="13.625" style="769" bestFit="1" customWidth="1"/>
    <col min="13837" max="13837" width="12" style="769" bestFit="1" customWidth="1"/>
    <col min="13838" max="13838" width="22.125" style="769" bestFit="1" customWidth="1"/>
    <col min="13839" max="13840" width="30.125" style="769" bestFit="1" customWidth="1"/>
    <col min="13841" max="13842" width="21" style="769" bestFit="1" customWidth="1"/>
    <col min="13843" max="13843" width="18.75" style="769" bestFit="1" customWidth="1"/>
    <col min="13844" max="13844" width="21" style="769" bestFit="1" customWidth="1"/>
    <col min="13845" max="13846" width="9.75" style="769" bestFit="1" customWidth="1"/>
    <col min="13847" max="13847" width="18.875" style="769" bestFit="1" customWidth="1"/>
    <col min="13848" max="13848" width="9.75" style="769" bestFit="1" customWidth="1"/>
    <col min="13849" max="13849" width="18.875" style="769" bestFit="1" customWidth="1"/>
    <col min="13850" max="13851" width="9.75" style="769" bestFit="1" customWidth="1"/>
    <col min="13852" max="13853" width="12.125" style="769" bestFit="1" customWidth="1"/>
    <col min="13854" max="13854" width="7.125" style="769" bestFit="1" customWidth="1"/>
    <col min="13855" max="13855" width="9.75" style="769" bestFit="1" customWidth="1"/>
    <col min="13856" max="13856" width="15.5" style="769" bestFit="1" customWidth="1"/>
    <col min="13857" max="13857" width="19.375" style="769" bestFit="1" customWidth="1"/>
    <col min="13858" max="13858" width="5.75" style="769" bestFit="1" customWidth="1"/>
    <col min="13859" max="13859" width="9.75" style="769" bestFit="1" customWidth="1"/>
    <col min="13860" max="13860" width="11.875" style="769" bestFit="1" customWidth="1"/>
    <col min="13861" max="13861" width="9.125" style="769" bestFit="1" customWidth="1"/>
    <col min="13862" max="13862" width="10.5" style="769" bestFit="1" customWidth="1"/>
    <col min="13863" max="13863" width="16.375" style="769" bestFit="1" customWidth="1"/>
    <col min="13864" max="13864" width="12.125" style="769" bestFit="1" customWidth="1"/>
    <col min="13865" max="13865" width="10.375" style="769" bestFit="1" customWidth="1"/>
    <col min="13866" max="13866" width="11.875" style="769" bestFit="1" customWidth="1"/>
    <col min="13867" max="13875" width="16.375" style="769" bestFit="1" customWidth="1"/>
    <col min="13876" max="13876" width="10.625" style="769" bestFit="1" customWidth="1"/>
    <col min="13877" max="13877" width="11.875" style="769" bestFit="1" customWidth="1"/>
    <col min="13878" max="13878" width="16.375" style="769" bestFit="1" customWidth="1"/>
    <col min="13879" max="13879" width="20.75" style="769" bestFit="1" customWidth="1"/>
    <col min="13880" max="13880" width="16.375" style="769" bestFit="1" customWidth="1"/>
    <col min="13881" max="13881" width="20.75" style="769" bestFit="1" customWidth="1"/>
    <col min="13882" max="13882" width="16.375" style="769" bestFit="1" customWidth="1"/>
    <col min="13883" max="13883" width="20.75" style="769" bestFit="1" customWidth="1"/>
    <col min="13884" max="13884" width="16.375" style="769" bestFit="1" customWidth="1"/>
    <col min="13885" max="13885" width="20.75" style="769" bestFit="1" customWidth="1"/>
    <col min="13886" max="13886" width="16.375" style="769" bestFit="1" customWidth="1"/>
    <col min="13887" max="13887" width="20.75" style="769" bestFit="1" customWidth="1"/>
    <col min="13888" max="13888" width="14.125" style="769" bestFit="1" customWidth="1"/>
    <col min="13889" max="13889" width="18.625" style="769" bestFit="1" customWidth="1"/>
    <col min="13890" max="13890" width="16.375" style="769" bestFit="1" customWidth="1"/>
    <col min="13891" max="13891" width="20.75" style="769" bestFit="1" customWidth="1"/>
    <col min="13892" max="13892" width="16.375" style="769" bestFit="1" customWidth="1"/>
    <col min="13893" max="13893" width="20.75" style="769" bestFit="1" customWidth="1"/>
    <col min="13894" max="13899" width="23" style="769" bestFit="1" customWidth="1"/>
    <col min="13900" max="13901" width="18.625" style="769" bestFit="1" customWidth="1"/>
    <col min="13902" max="13902" width="10.5" style="769" bestFit="1" customWidth="1"/>
    <col min="13903" max="13903" width="11.875" style="769" bestFit="1" customWidth="1"/>
    <col min="13904" max="13904" width="10.5" style="769" bestFit="1" customWidth="1"/>
    <col min="13905" max="13906" width="11.875" style="769" bestFit="1" customWidth="1"/>
    <col min="13907" max="13907" width="16.375" style="769" bestFit="1" customWidth="1"/>
    <col min="13908" max="13908" width="17.875" style="769" bestFit="1" customWidth="1"/>
    <col min="13909" max="13909" width="22.25" style="769" bestFit="1" customWidth="1"/>
    <col min="13910" max="13910" width="7.75" style="769" bestFit="1" customWidth="1"/>
    <col min="13911" max="13913" width="11.875" style="769" bestFit="1" customWidth="1"/>
    <col min="13914" max="13914" width="16.375" style="769" bestFit="1" customWidth="1"/>
    <col min="13915" max="13917" width="11.875" style="769" bestFit="1" customWidth="1"/>
    <col min="13918" max="13918" width="14.125" style="769" bestFit="1" customWidth="1"/>
    <col min="13919" max="13919" width="11.875" style="769" bestFit="1" customWidth="1"/>
    <col min="13920" max="13920" width="16.375" style="769" bestFit="1" customWidth="1"/>
    <col min="13921" max="13921" width="18.625" style="769" bestFit="1" customWidth="1"/>
    <col min="13922" max="13922" width="10.5" style="769" bestFit="1" customWidth="1"/>
    <col min="13923" max="13923" width="14.25" style="769" bestFit="1" customWidth="1"/>
    <col min="13924" max="13925" width="13.375" style="769" bestFit="1" customWidth="1"/>
    <col min="13926" max="13926" width="16.375" style="769" bestFit="1" customWidth="1"/>
    <col min="13927" max="13927" width="16.5" style="769" bestFit="1" customWidth="1"/>
    <col min="13928" max="13929" width="20.125" style="769" bestFit="1" customWidth="1"/>
    <col min="13930" max="13931" width="23" style="769" bestFit="1" customWidth="1"/>
    <col min="13932" max="13932" width="18.625" style="769" bestFit="1" customWidth="1"/>
    <col min="13933" max="13933" width="9.25" style="769" bestFit="1" customWidth="1"/>
    <col min="13934" max="13934" width="7.25" style="769" bestFit="1" customWidth="1"/>
    <col min="13935" max="13935" width="10.375" style="769" bestFit="1" customWidth="1"/>
    <col min="13936" max="13937" width="11.875" style="769" bestFit="1" customWidth="1"/>
    <col min="13938" max="13938" width="14.375" style="769" bestFit="1" customWidth="1"/>
    <col min="13939" max="13939" width="11.875" style="769" bestFit="1" customWidth="1"/>
    <col min="13940" max="13941" width="16.375" style="769" bestFit="1" customWidth="1"/>
    <col min="13942" max="13942" width="11.875" style="769" bestFit="1" customWidth="1"/>
    <col min="13943" max="13944" width="16.375" style="769" bestFit="1" customWidth="1"/>
    <col min="13945" max="13945" width="17.875" style="769" bestFit="1" customWidth="1"/>
    <col min="13946" max="13946" width="16.375" style="769" bestFit="1" customWidth="1"/>
    <col min="13947" max="13947" width="17.875" style="769" bestFit="1" customWidth="1"/>
    <col min="13948" max="13948" width="5.75" style="769" bestFit="1" customWidth="1"/>
    <col min="13949" max="13950" width="9.75" style="769" bestFit="1" customWidth="1"/>
    <col min="13951" max="13951" width="7.75" style="769" bestFit="1" customWidth="1"/>
    <col min="13952" max="13952" width="9.75" style="769" bestFit="1" customWidth="1"/>
    <col min="13953" max="13953" width="59.375" style="769" bestFit="1" customWidth="1"/>
    <col min="13954" max="13954" width="45.5" style="769" bestFit="1" customWidth="1"/>
    <col min="13955" max="13955" width="27.625" style="769" bestFit="1" customWidth="1"/>
    <col min="13956" max="13956" width="11.875" style="769" bestFit="1" customWidth="1"/>
    <col min="13957" max="13960" width="14.125" style="769" bestFit="1" customWidth="1"/>
    <col min="13961" max="13961" width="15.625" style="769" bestFit="1" customWidth="1"/>
    <col min="13962" max="13962" width="14.125" style="769" bestFit="1" customWidth="1"/>
    <col min="13963" max="13964" width="19.625" style="769" bestFit="1" customWidth="1"/>
    <col min="13965" max="13965" width="21.875" style="769" bestFit="1" customWidth="1"/>
    <col min="13966" max="13966" width="19.375" style="769" bestFit="1" customWidth="1"/>
    <col min="13967" max="13967" width="16.375" style="769" bestFit="1" customWidth="1"/>
    <col min="13968" max="13968" width="23" style="769" bestFit="1" customWidth="1"/>
    <col min="13969" max="13970" width="14.125" style="769" bestFit="1" customWidth="1"/>
    <col min="13971" max="13971" width="23.25" style="769" bestFit="1" customWidth="1"/>
    <col min="13972" max="13973" width="14.375" style="769" bestFit="1" customWidth="1"/>
    <col min="13974" max="13974" width="23.125" style="769" bestFit="1" customWidth="1"/>
    <col min="13975" max="13975" width="18.875" style="769" bestFit="1" customWidth="1"/>
    <col min="13976" max="13976" width="14.375" style="769" bestFit="1" customWidth="1"/>
    <col min="13977" max="13977" width="16.5" style="769" bestFit="1" customWidth="1"/>
    <col min="13978" max="13978" width="25.25" style="769" bestFit="1" customWidth="1"/>
    <col min="13979" max="13980" width="18.625" style="769" bestFit="1" customWidth="1"/>
    <col min="13981" max="13981" width="23" style="769" bestFit="1" customWidth="1"/>
    <col min="13982" max="13983" width="26.75" style="769" bestFit="1" customWidth="1"/>
    <col min="13984" max="13984" width="25.25" style="769" bestFit="1" customWidth="1"/>
    <col min="13985" max="13985" width="29.625" style="769" bestFit="1" customWidth="1"/>
    <col min="13986" max="13986" width="25.25" style="769" bestFit="1" customWidth="1"/>
    <col min="13987" max="13987" width="29.625" style="769" bestFit="1" customWidth="1"/>
    <col min="13988" max="13991" width="20.875" style="769" bestFit="1" customWidth="1"/>
    <col min="13992" max="13992" width="13.875" style="769" bestFit="1" customWidth="1"/>
    <col min="13993" max="13993" width="16.5" style="769" bestFit="1" customWidth="1"/>
    <col min="13994" max="13994" width="7.75" style="769" bestFit="1" customWidth="1"/>
    <col min="13995" max="13995" width="20.75" style="769" bestFit="1" customWidth="1"/>
    <col min="13996" max="13998" width="16.375" style="769" bestFit="1" customWidth="1"/>
    <col min="13999" max="14002" width="31" style="769" bestFit="1" customWidth="1"/>
    <col min="14003" max="14004" width="18.625" style="769" bestFit="1" customWidth="1"/>
    <col min="14005" max="14005" width="16.375" style="769" bestFit="1" customWidth="1"/>
    <col min="14006" max="14007" width="18.625" style="769" bestFit="1" customWidth="1"/>
    <col min="14008" max="14008" width="16.375" style="769" bestFit="1" customWidth="1"/>
    <col min="14009" max="14010" width="18.625" style="769" bestFit="1" customWidth="1"/>
    <col min="14011" max="14011" width="20.75" style="769" bestFit="1" customWidth="1"/>
    <col min="14012" max="14013" width="23" style="769" bestFit="1" customWidth="1"/>
    <col min="14014" max="14014" width="25.25" style="769" bestFit="1" customWidth="1"/>
    <col min="14015" max="14015" width="23" style="769" bestFit="1" customWidth="1"/>
    <col min="14016" max="14016" width="20.75" style="769" bestFit="1" customWidth="1"/>
    <col min="14017" max="14018" width="23" style="769" bestFit="1" customWidth="1"/>
    <col min="14019" max="14019" width="25.25" style="769" bestFit="1" customWidth="1"/>
    <col min="14020" max="14020" width="23" style="769" bestFit="1" customWidth="1"/>
    <col min="14021" max="14021" width="18.625" style="769" bestFit="1" customWidth="1"/>
    <col min="14022" max="14024" width="20.75" style="769" bestFit="1" customWidth="1"/>
    <col min="14025" max="14025" width="19.75" style="769" bestFit="1" customWidth="1"/>
    <col min="14026" max="14027" width="22" style="769" bestFit="1" customWidth="1"/>
    <col min="14028" max="14028" width="14.125" style="769" bestFit="1" customWidth="1"/>
    <col min="14029" max="14030" width="20.75" style="769" bestFit="1" customWidth="1"/>
    <col min="14031" max="14032" width="18.625" style="769" bestFit="1" customWidth="1"/>
    <col min="14033" max="14035" width="20.75" style="769" bestFit="1" customWidth="1"/>
    <col min="14036" max="14037" width="23" style="769" bestFit="1" customWidth="1"/>
    <col min="14038" max="14038" width="20.75" style="769" bestFit="1" customWidth="1"/>
    <col min="14039" max="14040" width="23" style="769" bestFit="1" customWidth="1"/>
    <col min="14041" max="14041" width="25.25" style="769" bestFit="1" customWidth="1"/>
    <col min="14042" max="14043" width="23" style="769" bestFit="1" customWidth="1"/>
    <col min="14044" max="14046" width="25.25" style="769" bestFit="1" customWidth="1"/>
    <col min="14047" max="14048" width="27.5" style="769" bestFit="1" customWidth="1"/>
    <col min="14049" max="14049" width="25.25" style="769" bestFit="1" customWidth="1"/>
    <col min="14050" max="14051" width="27.5" style="769" bestFit="1" customWidth="1"/>
    <col min="14052" max="14052" width="29.625" style="769" bestFit="1" customWidth="1"/>
    <col min="14053" max="14053" width="27.5" style="769" bestFit="1" customWidth="1"/>
    <col min="14054" max="14054" width="24.5" style="769" bestFit="1" customWidth="1"/>
    <col min="14055" max="14055" width="29" style="769" bestFit="1" customWidth="1"/>
    <col min="14056" max="14057" width="20.75" style="769" bestFit="1" customWidth="1"/>
    <col min="14058" max="14058" width="27.5" style="769" bestFit="1" customWidth="1"/>
    <col min="14059" max="14060" width="23" style="769" bestFit="1" customWidth="1"/>
    <col min="14061" max="14061" width="29.625" style="769" bestFit="1" customWidth="1"/>
    <col min="14062" max="14062" width="9.125" style="769" bestFit="1" customWidth="1"/>
    <col min="14063" max="14065" width="18.125" style="769" bestFit="1" customWidth="1"/>
    <col min="14066" max="14066" width="20.375" style="769" bestFit="1" customWidth="1"/>
    <col min="14067" max="14067" width="25.25" style="769" bestFit="1" customWidth="1"/>
    <col min="14068" max="14068" width="27.5" style="769" bestFit="1" customWidth="1"/>
    <col min="14069" max="14070" width="9.125" style="769" bestFit="1" customWidth="1"/>
    <col min="14071" max="14071" width="11.25" style="769" bestFit="1" customWidth="1"/>
    <col min="14072" max="14072" width="15" style="769" bestFit="1" customWidth="1"/>
    <col min="14073" max="14073" width="16.375" style="769" bestFit="1" customWidth="1"/>
    <col min="14074" max="14076" width="23.25" style="769" bestFit="1" customWidth="1"/>
    <col min="14077" max="14078" width="20.75" style="769" bestFit="1" customWidth="1"/>
    <col min="14079" max="14079" width="6.625" style="769" bestFit="1" customWidth="1"/>
    <col min="14080" max="14080" width="9" style="769"/>
    <col min="14081" max="14081" width="16.375" style="769" bestFit="1" customWidth="1"/>
    <col min="14082" max="14082" width="14.125" style="769" bestFit="1" customWidth="1"/>
    <col min="14083" max="14085" width="9.75" style="769" bestFit="1" customWidth="1"/>
    <col min="14086" max="14086" width="14.125" style="769" bestFit="1" customWidth="1"/>
    <col min="14087" max="14087" width="15.25" style="769" customWidth="1"/>
    <col min="14088" max="14088" width="14.125" style="769" bestFit="1" customWidth="1"/>
    <col min="14089" max="14089" width="15.25" style="769" bestFit="1" customWidth="1"/>
    <col min="14090" max="14092" width="13.625" style="769" bestFit="1" customWidth="1"/>
    <col min="14093" max="14093" width="12" style="769" bestFit="1" customWidth="1"/>
    <col min="14094" max="14094" width="22.125" style="769" bestFit="1" customWidth="1"/>
    <col min="14095" max="14096" width="30.125" style="769" bestFit="1" customWidth="1"/>
    <col min="14097" max="14098" width="21" style="769" bestFit="1" customWidth="1"/>
    <col min="14099" max="14099" width="18.75" style="769" bestFit="1" customWidth="1"/>
    <col min="14100" max="14100" width="21" style="769" bestFit="1" customWidth="1"/>
    <col min="14101" max="14102" width="9.75" style="769" bestFit="1" customWidth="1"/>
    <col min="14103" max="14103" width="18.875" style="769" bestFit="1" customWidth="1"/>
    <col min="14104" max="14104" width="9.75" style="769" bestFit="1" customWidth="1"/>
    <col min="14105" max="14105" width="18.875" style="769" bestFit="1" customWidth="1"/>
    <col min="14106" max="14107" width="9.75" style="769" bestFit="1" customWidth="1"/>
    <col min="14108" max="14109" width="12.125" style="769" bestFit="1" customWidth="1"/>
    <col min="14110" max="14110" width="7.125" style="769" bestFit="1" customWidth="1"/>
    <col min="14111" max="14111" width="9.75" style="769" bestFit="1" customWidth="1"/>
    <col min="14112" max="14112" width="15.5" style="769" bestFit="1" customWidth="1"/>
    <col min="14113" max="14113" width="19.375" style="769" bestFit="1" customWidth="1"/>
    <col min="14114" max="14114" width="5.75" style="769" bestFit="1" customWidth="1"/>
    <col min="14115" max="14115" width="9.75" style="769" bestFit="1" customWidth="1"/>
    <col min="14116" max="14116" width="11.875" style="769" bestFit="1" customWidth="1"/>
    <col min="14117" max="14117" width="9.125" style="769" bestFit="1" customWidth="1"/>
    <col min="14118" max="14118" width="10.5" style="769" bestFit="1" customWidth="1"/>
    <col min="14119" max="14119" width="16.375" style="769" bestFit="1" customWidth="1"/>
    <col min="14120" max="14120" width="12.125" style="769" bestFit="1" customWidth="1"/>
    <col min="14121" max="14121" width="10.375" style="769" bestFit="1" customWidth="1"/>
    <col min="14122" max="14122" width="11.875" style="769" bestFit="1" customWidth="1"/>
    <col min="14123" max="14131" width="16.375" style="769" bestFit="1" customWidth="1"/>
    <col min="14132" max="14132" width="10.625" style="769" bestFit="1" customWidth="1"/>
    <col min="14133" max="14133" width="11.875" style="769" bestFit="1" customWidth="1"/>
    <col min="14134" max="14134" width="16.375" style="769" bestFit="1" customWidth="1"/>
    <col min="14135" max="14135" width="20.75" style="769" bestFit="1" customWidth="1"/>
    <col min="14136" max="14136" width="16.375" style="769" bestFit="1" customWidth="1"/>
    <col min="14137" max="14137" width="20.75" style="769" bestFit="1" customWidth="1"/>
    <col min="14138" max="14138" width="16.375" style="769" bestFit="1" customWidth="1"/>
    <col min="14139" max="14139" width="20.75" style="769" bestFit="1" customWidth="1"/>
    <col min="14140" max="14140" width="16.375" style="769" bestFit="1" customWidth="1"/>
    <col min="14141" max="14141" width="20.75" style="769" bestFit="1" customWidth="1"/>
    <col min="14142" max="14142" width="16.375" style="769" bestFit="1" customWidth="1"/>
    <col min="14143" max="14143" width="20.75" style="769" bestFit="1" customWidth="1"/>
    <col min="14144" max="14144" width="14.125" style="769" bestFit="1" customWidth="1"/>
    <col min="14145" max="14145" width="18.625" style="769" bestFit="1" customWidth="1"/>
    <col min="14146" max="14146" width="16.375" style="769" bestFit="1" customWidth="1"/>
    <col min="14147" max="14147" width="20.75" style="769" bestFit="1" customWidth="1"/>
    <col min="14148" max="14148" width="16.375" style="769" bestFit="1" customWidth="1"/>
    <col min="14149" max="14149" width="20.75" style="769" bestFit="1" customWidth="1"/>
    <col min="14150" max="14155" width="23" style="769" bestFit="1" customWidth="1"/>
    <col min="14156" max="14157" width="18.625" style="769" bestFit="1" customWidth="1"/>
    <col min="14158" max="14158" width="10.5" style="769" bestFit="1" customWidth="1"/>
    <col min="14159" max="14159" width="11.875" style="769" bestFit="1" customWidth="1"/>
    <col min="14160" max="14160" width="10.5" style="769" bestFit="1" customWidth="1"/>
    <col min="14161" max="14162" width="11.875" style="769" bestFit="1" customWidth="1"/>
    <col min="14163" max="14163" width="16.375" style="769" bestFit="1" customWidth="1"/>
    <col min="14164" max="14164" width="17.875" style="769" bestFit="1" customWidth="1"/>
    <col min="14165" max="14165" width="22.25" style="769" bestFit="1" customWidth="1"/>
    <col min="14166" max="14166" width="7.75" style="769" bestFit="1" customWidth="1"/>
    <col min="14167" max="14169" width="11.875" style="769" bestFit="1" customWidth="1"/>
    <col min="14170" max="14170" width="16.375" style="769" bestFit="1" customWidth="1"/>
    <col min="14171" max="14173" width="11.875" style="769" bestFit="1" customWidth="1"/>
    <col min="14174" max="14174" width="14.125" style="769" bestFit="1" customWidth="1"/>
    <col min="14175" max="14175" width="11.875" style="769" bestFit="1" customWidth="1"/>
    <col min="14176" max="14176" width="16.375" style="769" bestFit="1" customWidth="1"/>
    <col min="14177" max="14177" width="18.625" style="769" bestFit="1" customWidth="1"/>
    <col min="14178" max="14178" width="10.5" style="769" bestFit="1" customWidth="1"/>
    <col min="14179" max="14179" width="14.25" style="769" bestFit="1" customWidth="1"/>
    <col min="14180" max="14181" width="13.375" style="769" bestFit="1" customWidth="1"/>
    <col min="14182" max="14182" width="16.375" style="769" bestFit="1" customWidth="1"/>
    <col min="14183" max="14183" width="16.5" style="769" bestFit="1" customWidth="1"/>
    <col min="14184" max="14185" width="20.125" style="769" bestFit="1" customWidth="1"/>
    <col min="14186" max="14187" width="23" style="769" bestFit="1" customWidth="1"/>
    <col min="14188" max="14188" width="18.625" style="769" bestFit="1" customWidth="1"/>
    <col min="14189" max="14189" width="9.25" style="769" bestFit="1" customWidth="1"/>
    <col min="14190" max="14190" width="7.25" style="769" bestFit="1" customWidth="1"/>
    <col min="14191" max="14191" width="10.375" style="769" bestFit="1" customWidth="1"/>
    <col min="14192" max="14193" width="11.875" style="769" bestFit="1" customWidth="1"/>
    <col min="14194" max="14194" width="14.375" style="769" bestFit="1" customWidth="1"/>
    <col min="14195" max="14195" width="11.875" style="769" bestFit="1" customWidth="1"/>
    <col min="14196" max="14197" width="16.375" style="769" bestFit="1" customWidth="1"/>
    <col min="14198" max="14198" width="11.875" style="769" bestFit="1" customWidth="1"/>
    <col min="14199" max="14200" width="16.375" style="769" bestFit="1" customWidth="1"/>
    <col min="14201" max="14201" width="17.875" style="769" bestFit="1" customWidth="1"/>
    <col min="14202" max="14202" width="16.375" style="769" bestFit="1" customWidth="1"/>
    <col min="14203" max="14203" width="17.875" style="769" bestFit="1" customWidth="1"/>
    <col min="14204" max="14204" width="5.75" style="769" bestFit="1" customWidth="1"/>
    <col min="14205" max="14206" width="9.75" style="769" bestFit="1" customWidth="1"/>
    <col min="14207" max="14207" width="7.75" style="769" bestFit="1" customWidth="1"/>
    <col min="14208" max="14208" width="9.75" style="769" bestFit="1" customWidth="1"/>
    <col min="14209" max="14209" width="59.375" style="769" bestFit="1" customWidth="1"/>
    <col min="14210" max="14210" width="45.5" style="769" bestFit="1" customWidth="1"/>
    <col min="14211" max="14211" width="27.625" style="769" bestFit="1" customWidth="1"/>
    <col min="14212" max="14212" width="11.875" style="769" bestFit="1" customWidth="1"/>
    <col min="14213" max="14216" width="14.125" style="769" bestFit="1" customWidth="1"/>
    <col min="14217" max="14217" width="15.625" style="769" bestFit="1" customWidth="1"/>
    <col min="14218" max="14218" width="14.125" style="769" bestFit="1" customWidth="1"/>
    <col min="14219" max="14220" width="19.625" style="769" bestFit="1" customWidth="1"/>
    <col min="14221" max="14221" width="21.875" style="769" bestFit="1" customWidth="1"/>
    <col min="14222" max="14222" width="19.375" style="769" bestFit="1" customWidth="1"/>
    <col min="14223" max="14223" width="16.375" style="769" bestFit="1" customWidth="1"/>
    <col min="14224" max="14224" width="23" style="769" bestFit="1" customWidth="1"/>
    <col min="14225" max="14226" width="14.125" style="769" bestFit="1" customWidth="1"/>
    <col min="14227" max="14227" width="23.25" style="769" bestFit="1" customWidth="1"/>
    <col min="14228" max="14229" width="14.375" style="769" bestFit="1" customWidth="1"/>
    <col min="14230" max="14230" width="23.125" style="769" bestFit="1" customWidth="1"/>
    <col min="14231" max="14231" width="18.875" style="769" bestFit="1" customWidth="1"/>
    <col min="14232" max="14232" width="14.375" style="769" bestFit="1" customWidth="1"/>
    <col min="14233" max="14233" width="16.5" style="769" bestFit="1" customWidth="1"/>
    <col min="14234" max="14234" width="25.25" style="769" bestFit="1" customWidth="1"/>
    <col min="14235" max="14236" width="18.625" style="769" bestFit="1" customWidth="1"/>
    <col min="14237" max="14237" width="23" style="769" bestFit="1" customWidth="1"/>
    <col min="14238" max="14239" width="26.75" style="769" bestFit="1" customWidth="1"/>
    <col min="14240" max="14240" width="25.25" style="769" bestFit="1" customWidth="1"/>
    <col min="14241" max="14241" width="29.625" style="769" bestFit="1" customWidth="1"/>
    <col min="14242" max="14242" width="25.25" style="769" bestFit="1" customWidth="1"/>
    <col min="14243" max="14243" width="29.625" style="769" bestFit="1" customWidth="1"/>
    <col min="14244" max="14247" width="20.875" style="769" bestFit="1" customWidth="1"/>
    <col min="14248" max="14248" width="13.875" style="769" bestFit="1" customWidth="1"/>
    <col min="14249" max="14249" width="16.5" style="769" bestFit="1" customWidth="1"/>
    <col min="14250" max="14250" width="7.75" style="769" bestFit="1" customWidth="1"/>
    <col min="14251" max="14251" width="20.75" style="769" bestFit="1" customWidth="1"/>
    <col min="14252" max="14254" width="16.375" style="769" bestFit="1" customWidth="1"/>
    <col min="14255" max="14258" width="31" style="769" bestFit="1" customWidth="1"/>
    <col min="14259" max="14260" width="18.625" style="769" bestFit="1" customWidth="1"/>
    <col min="14261" max="14261" width="16.375" style="769" bestFit="1" customWidth="1"/>
    <col min="14262" max="14263" width="18.625" style="769" bestFit="1" customWidth="1"/>
    <col min="14264" max="14264" width="16.375" style="769" bestFit="1" customWidth="1"/>
    <col min="14265" max="14266" width="18.625" style="769" bestFit="1" customWidth="1"/>
    <col min="14267" max="14267" width="20.75" style="769" bestFit="1" customWidth="1"/>
    <col min="14268" max="14269" width="23" style="769" bestFit="1" customWidth="1"/>
    <col min="14270" max="14270" width="25.25" style="769" bestFit="1" customWidth="1"/>
    <col min="14271" max="14271" width="23" style="769" bestFit="1" customWidth="1"/>
    <col min="14272" max="14272" width="20.75" style="769" bestFit="1" customWidth="1"/>
    <col min="14273" max="14274" width="23" style="769" bestFit="1" customWidth="1"/>
    <col min="14275" max="14275" width="25.25" style="769" bestFit="1" customWidth="1"/>
    <col min="14276" max="14276" width="23" style="769" bestFit="1" customWidth="1"/>
    <col min="14277" max="14277" width="18.625" style="769" bestFit="1" customWidth="1"/>
    <col min="14278" max="14280" width="20.75" style="769" bestFit="1" customWidth="1"/>
    <col min="14281" max="14281" width="19.75" style="769" bestFit="1" customWidth="1"/>
    <col min="14282" max="14283" width="22" style="769" bestFit="1" customWidth="1"/>
    <col min="14284" max="14284" width="14.125" style="769" bestFit="1" customWidth="1"/>
    <col min="14285" max="14286" width="20.75" style="769" bestFit="1" customWidth="1"/>
    <col min="14287" max="14288" width="18.625" style="769" bestFit="1" customWidth="1"/>
    <col min="14289" max="14291" width="20.75" style="769" bestFit="1" customWidth="1"/>
    <col min="14292" max="14293" width="23" style="769" bestFit="1" customWidth="1"/>
    <col min="14294" max="14294" width="20.75" style="769" bestFit="1" customWidth="1"/>
    <col min="14295" max="14296" width="23" style="769" bestFit="1" customWidth="1"/>
    <col min="14297" max="14297" width="25.25" style="769" bestFit="1" customWidth="1"/>
    <col min="14298" max="14299" width="23" style="769" bestFit="1" customWidth="1"/>
    <col min="14300" max="14302" width="25.25" style="769" bestFit="1" customWidth="1"/>
    <col min="14303" max="14304" width="27.5" style="769" bestFit="1" customWidth="1"/>
    <col min="14305" max="14305" width="25.25" style="769" bestFit="1" customWidth="1"/>
    <col min="14306" max="14307" width="27.5" style="769" bestFit="1" customWidth="1"/>
    <col min="14308" max="14308" width="29.625" style="769" bestFit="1" customWidth="1"/>
    <col min="14309" max="14309" width="27.5" style="769" bestFit="1" customWidth="1"/>
    <col min="14310" max="14310" width="24.5" style="769" bestFit="1" customWidth="1"/>
    <col min="14311" max="14311" width="29" style="769" bestFit="1" customWidth="1"/>
    <col min="14312" max="14313" width="20.75" style="769" bestFit="1" customWidth="1"/>
    <col min="14314" max="14314" width="27.5" style="769" bestFit="1" customWidth="1"/>
    <col min="14315" max="14316" width="23" style="769" bestFit="1" customWidth="1"/>
    <col min="14317" max="14317" width="29.625" style="769" bestFit="1" customWidth="1"/>
    <col min="14318" max="14318" width="9.125" style="769" bestFit="1" customWidth="1"/>
    <col min="14319" max="14321" width="18.125" style="769" bestFit="1" customWidth="1"/>
    <col min="14322" max="14322" width="20.375" style="769" bestFit="1" customWidth="1"/>
    <col min="14323" max="14323" width="25.25" style="769" bestFit="1" customWidth="1"/>
    <col min="14324" max="14324" width="27.5" style="769" bestFit="1" customWidth="1"/>
    <col min="14325" max="14326" width="9.125" style="769" bestFit="1" customWidth="1"/>
    <col min="14327" max="14327" width="11.25" style="769" bestFit="1" customWidth="1"/>
    <col min="14328" max="14328" width="15" style="769" bestFit="1" customWidth="1"/>
    <col min="14329" max="14329" width="16.375" style="769" bestFit="1" customWidth="1"/>
    <col min="14330" max="14332" width="23.25" style="769" bestFit="1" customWidth="1"/>
    <col min="14333" max="14334" width="20.75" style="769" bestFit="1" customWidth="1"/>
    <col min="14335" max="14335" width="6.625" style="769" bestFit="1" customWidth="1"/>
    <col min="14336" max="14336" width="9" style="769"/>
    <col min="14337" max="14337" width="16.375" style="769" bestFit="1" customWidth="1"/>
    <col min="14338" max="14338" width="14.125" style="769" bestFit="1" customWidth="1"/>
    <col min="14339" max="14341" width="9.75" style="769" bestFit="1" customWidth="1"/>
    <col min="14342" max="14342" width="14.125" style="769" bestFit="1" customWidth="1"/>
    <col min="14343" max="14343" width="15.25" style="769" customWidth="1"/>
    <col min="14344" max="14344" width="14.125" style="769" bestFit="1" customWidth="1"/>
    <col min="14345" max="14345" width="15.25" style="769" bestFit="1" customWidth="1"/>
    <col min="14346" max="14348" width="13.625" style="769" bestFit="1" customWidth="1"/>
    <col min="14349" max="14349" width="12" style="769" bestFit="1" customWidth="1"/>
    <col min="14350" max="14350" width="22.125" style="769" bestFit="1" customWidth="1"/>
    <col min="14351" max="14352" width="30.125" style="769" bestFit="1" customWidth="1"/>
    <col min="14353" max="14354" width="21" style="769" bestFit="1" customWidth="1"/>
    <col min="14355" max="14355" width="18.75" style="769" bestFit="1" customWidth="1"/>
    <col min="14356" max="14356" width="21" style="769" bestFit="1" customWidth="1"/>
    <col min="14357" max="14358" width="9.75" style="769" bestFit="1" customWidth="1"/>
    <col min="14359" max="14359" width="18.875" style="769" bestFit="1" customWidth="1"/>
    <col min="14360" max="14360" width="9.75" style="769" bestFit="1" customWidth="1"/>
    <col min="14361" max="14361" width="18.875" style="769" bestFit="1" customWidth="1"/>
    <col min="14362" max="14363" width="9.75" style="769" bestFit="1" customWidth="1"/>
    <col min="14364" max="14365" width="12.125" style="769" bestFit="1" customWidth="1"/>
    <col min="14366" max="14366" width="7.125" style="769" bestFit="1" customWidth="1"/>
    <col min="14367" max="14367" width="9.75" style="769" bestFit="1" customWidth="1"/>
    <col min="14368" max="14368" width="15.5" style="769" bestFit="1" customWidth="1"/>
    <col min="14369" max="14369" width="19.375" style="769" bestFit="1" customWidth="1"/>
    <col min="14370" max="14370" width="5.75" style="769" bestFit="1" customWidth="1"/>
    <col min="14371" max="14371" width="9.75" style="769" bestFit="1" customWidth="1"/>
    <col min="14372" max="14372" width="11.875" style="769" bestFit="1" customWidth="1"/>
    <col min="14373" max="14373" width="9.125" style="769" bestFit="1" customWidth="1"/>
    <col min="14374" max="14374" width="10.5" style="769" bestFit="1" customWidth="1"/>
    <col min="14375" max="14375" width="16.375" style="769" bestFit="1" customWidth="1"/>
    <col min="14376" max="14376" width="12.125" style="769" bestFit="1" customWidth="1"/>
    <col min="14377" max="14377" width="10.375" style="769" bestFit="1" customWidth="1"/>
    <col min="14378" max="14378" width="11.875" style="769" bestFit="1" customWidth="1"/>
    <col min="14379" max="14387" width="16.375" style="769" bestFit="1" customWidth="1"/>
    <col min="14388" max="14388" width="10.625" style="769" bestFit="1" customWidth="1"/>
    <col min="14389" max="14389" width="11.875" style="769" bestFit="1" customWidth="1"/>
    <col min="14390" max="14390" width="16.375" style="769" bestFit="1" customWidth="1"/>
    <col min="14391" max="14391" width="20.75" style="769" bestFit="1" customWidth="1"/>
    <col min="14392" max="14392" width="16.375" style="769" bestFit="1" customWidth="1"/>
    <col min="14393" max="14393" width="20.75" style="769" bestFit="1" customWidth="1"/>
    <col min="14394" max="14394" width="16.375" style="769" bestFit="1" customWidth="1"/>
    <col min="14395" max="14395" width="20.75" style="769" bestFit="1" customWidth="1"/>
    <col min="14396" max="14396" width="16.375" style="769" bestFit="1" customWidth="1"/>
    <col min="14397" max="14397" width="20.75" style="769" bestFit="1" customWidth="1"/>
    <col min="14398" max="14398" width="16.375" style="769" bestFit="1" customWidth="1"/>
    <col min="14399" max="14399" width="20.75" style="769" bestFit="1" customWidth="1"/>
    <col min="14400" max="14400" width="14.125" style="769" bestFit="1" customWidth="1"/>
    <col min="14401" max="14401" width="18.625" style="769" bestFit="1" customWidth="1"/>
    <col min="14402" max="14402" width="16.375" style="769" bestFit="1" customWidth="1"/>
    <col min="14403" max="14403" width="20.75" style="769" bestFit="1" customWidth="1"/>
    <col min="14404" max="14404" width="16.375" style="769" bestFit="1" customWidth="1"/>
    <col min="14405" max="14405" width="20.75" style="769" bestFit="1" customWidth="1"/>
    <col min="14406" max="14411" width="23" style="769" bestFit="1" customWidth="1"/>
    <col min="14412" max="14413" width="18.625" style="769" bestFit="1" customWidth="1"/>
    <col min="14414" max="14414" width="10.5" style="769" bestFit="1" customWidth="1"/>
    <col min="14415" max="14415" width="11.875" style="769" bestFit="1" customWidth="1"/>
    <col min="14416" max="14416" width="10.5" style="769" bestFit="1" customWidth="1"/>
    <col min="14417" max="14418" width="11.875" style="769" bestFit="1" customWidth="1"/>
    <col min="14419" max="14419" width="16.375" style="769" bestFit="1" customWidth="1"/>
    <col min="14420" max="14420" width="17.875" style="769" bestFit="1" customWidth="1"/>
    <col min="14421" max="14421" width="22.25" style="769" bestFit="1" customWidth="1"/>
    <col min="14422" max="14422" width="7.75" style="769" bestFit="1" customWidth="1"/>
    <col min="14423" max="14425" width="11.875" style="769" bestFit="1" customWidth="1"/>
    <col min="14426" max="14426" width="16.375" style="769" bestFit="1" customWidth="1"/>
    <col min="14427" max="14429" width="11.875" style="769" bestFit="1" customWidth="1"/>
    <col min="14430" max="14430" width="14.125" style="769" bestFit="1" customWidth="1"/>
    <col min="14431" max="14431" width="11.875" style="769" bestFit="1" customWidth="1"/>
    <col min="14432" max="14432" width="16.375" style="769" bestFit="1" customWidth="1"/>
    <col min="14433" max="14433" width="18.625" style="769" bestFit="1" customWidth="1"/>
    <col min="14434" max="14434" width="10.5" style="769" bestFit="1" customWidth="1"/>
    <col min="14435" max="14435" width="14.25" style="769" bestFit="1" customWidth="1"/>
    <col min="14436" max="14437" width="13.375" style="769" bestFit="1" customWidth="1"/>
    <col min="14438" max="14438" width="16.375" style="769" bestFit="1" customWidth="1"/>
    <col min="14439" max="14439" width="16.5" style="769" bestFit="1" customWidth="1"/>
    <col min="14440" max="14441" width="20.125" style="769" bestFit="1" customWidth="1"/>
    <col min="14442" max="14443" width="23" style="769" bestFit="1" customWidth="1"/>
    <col min="14444" max="14444" width="18.625" style="769" bestFit="1" customWidth="1"/>
    <col min="14445" max="14445" width="9.25" style="769" bestFit="1" customWidth="1"/>
    <col min="14446" max="14446" width="7.25" style="769" bestFit="1" customWidth="1"/>
    <col min="14447" max="14447" width="10.375" style="769" bestFit="1" customWidth="1"/>
    <col min="14448" max="14449" width="11.875" style="769" bestFit="1" customWidth="1"/>
    <col min="14450" max="14450" width="14.375" style="769" bestFit="1" customWidth="1"/>
    <col min="14451" max="14451" width="11.875" style="769" bestFit="1" customWidth="1"/>
    <col min="14452" max="14453" width="16.375" style="769" bestFit="1" customWidth="1"/>
    <col min="14454" max="14454" width="11.875" style="769" bestFit="1" customWidth="1"/>
    <col min="14455" max="14456" width="16.375" style="769" bestFit="1" customWidth="1"/>
    <col min="14457" max="14457" width="17.875" style="769" bestFit="1" customWidth="1"/>
    <col min="14458" max="14458" width="16.375" style="769" bestFit="1" customWidth="1"/>
    <col min="14459" max="14459" width="17.875" style="769" bestFit="1" customWidth="1"/>
    <col min="14460" max="14460" width="5.75" style="769" bestFit="1" customWidth="1"/>
    <col min="14461" max="14462" width="9.75" style="769" bestFit="1" customWidth="1"/>
    <col min="14463" max="14463" width="7.75" style="769" bestFit="1" customWidth="1"/>
    <col min="14464" max="14464" width="9.75" style="769" bestFit="1" customWidth="1"/>
    <col min="14465" max="14465" width="59.375" style="769" bestFit="1" customWidth="1"/>
    <col min="14466" max="14466" width="45.5" style="769" bestFit="1" customWidth="1"/>
    <col min="14467" max="14467" width="27.625" style="769" bestFit="1" customWidth="1"/>
    <col min="14468" max="14468" width="11.875" style="769" bestFit="1" customWidth="1"/>
    <col min="14469" max="14472" width="14.125" style="769" bestFit="1" customWidth="1"/>
    <col min="14473" max="14473" width="15.625" style="769" bestFit="1" customWidth="1"/>
    <col min="14474" max="14474" width="14.125" style="769" bestFit="1" customWidth="1"/>
    <col min="14475" max="14476" width="19.625" style="769" bestFit="1" customWidth="1"/>
    <col min="14477" max="14477" width="21.875" style="769" bestFit="1" customWidth="1"/>
    <col min="14478" max="14478" width="19.375" style="769" bestFit="1" customWidth="1"/>
    <col min="14479" max="14479" width="16.375" style="769" bestFit="1" customWidth="1"/>
    <col min="14480" max="14480" width="23" style="769" bestFit="1" customWidth="1"/>
    <col min="14481" max="14482" width="14.125" style="769" bestFit="1" customWidth="1"/>
    <col min="14483" max="14483" width="23.25" style="769" bestFit="1" customWidth="1"/>
    <col min="14484" max="14485" width="14.375" style="769" bestFit="1" customWidth="1"/>
    <col min="14486" max="14486" width="23.125" style="769" bestFit="1" customWidth="1"/>
    <col min="14487" max="14487" width="18.875" style="769" bestFit="1" customWidth="1"/>
    <col min="14488" max="14488" width="14.375" style="769" bestFit="1" customWidth="1"/>
    <col min="14489" max="14489" width="16.5" style="769" bestFit="1" customWidth="1"/>
    <col min="14490" max="14490" width="25.25" style="769" bestFit="1" customWidth="1"/>
    <col min="14491" max="14492" width="18.625" style="769" bestFit="1" customWidth="1"/>
    <col min="14493" max="14493" width="23" style="769" bestFit="1" customWidth="1"/>
    <col min="14494" max="14495" width="26.75" style="769" bestFit="1" customWidth="1"/>
    <col min="14496" max="14496" width="25.25" style="769" bestFit="1" customWidth="1"/>
    <col min="14497" max="14497" width="29.625" style="769" bestFit="1" customWidth="1"/>
    <col min="14498" max="14498" width="25.25" style="769" bestFit="1" customWidth="1"/>
    <col min="14499" max="14499" width="29.625" style="769" bestFit="1" customWidth="1"/>
    <col min="14500" max="14503" width="20.875" style="769" bestFit="1" customWidth="1"/>
    <col min="14504" max="14504" width="13.875" style="769" bestFit="1" customWidth="1"/>
    <col min="14505" max="14505" width="16.5" style="769" bestFit="1" customWidth="1"/>
    <col min="14506" max="14506" width="7.75" style="769" bestFit="1" customWidth="1"/>
    <col min="14507" max="14507" width="20.75" style="769" bestFit="1" customWidth="1"/>
    <col min="14508" max="14510" width="16.375" style="769" bestFit="1" customWidth="1"/>
    <col min="14511" max="14514" width="31" style="769" bestFit="1" customWidth="1"/>
    <col min="14515" max="14516" width="18.625" style="769" bestFit="1" customWidth="1"/>
    <col min="14517" max="14517" width="16.375" style="769" bestFit="1" customWidth="1"/>
    <col min="14518" max="14519" width="18.625" style="769" bestFit="1" customWidth="1"/>
    <col min="14520" max="14520" width="16.375" style="769" bestFit="1" customWidth="1"/>
    <col min="14521" max="14522" width="18.625" style="769" bestFit="1" customWidth="1"/>
    <col min="14523" max="14523" width="20.75" style="769" bestFit="1" customWidth="1"/>
    <col min="14524" max="14525" width="23" style="769" bestFit="1" customWidth="1"/>
    <col min="14526" max="14526" width="25.25" style="769" bestFit="1" customWidth="1"/>
    <col min="14527" max="14527" width="23" style="769" bestFit="1" customWidth="1"/>
    <col min="14528" max="14528" width="20.75" style="769" bestFit="1" customWidth="1"/>
    <col min="14529" max="14530" width="23" style="769" bestFit="1" customWidth="1"/>
    <col min="14531" max="14531" width="25.25" style="769" bestFit="1" customWidth="1"/>
    <col min="14532" max="14532" width="23" style="769" bestFit="1" customWidth="1"/>
    <col min="14533" max="14533" width="18.625" style="769" bestFit="1" customWidth="1"/>
    <col min="14534" max="14536" width="20.75" style="769" bestFit="1" customWidth="1"/>
    <col min="14537" max="14537" width="19.75" style="769" bestFit="1" customWidth="1"/>
    <col min="14538" max="14539" width="22" style="769" bestFit="1" customWidth="1"/>
    <col min="14540" max="14540" width="14.125" style="769" bestFit="1" customWidth="1"/>
    <col min="14541" max="14542" width="20.75" style="769" bestFit="1" customWidth="1"/>
    <col min="14543" max="14544" width="18.625" style="769" bestFit="1" customWidth="1"/>
    <col min="14545" max="14547" width="20.75" style="769" bestFit="1" customWidth="1"/>
    <col min="14548" max="14549" width="23" style="769" bestFit="1" customWidth="1"/>
    <col min="14550" max="14550" width="20.75" style="769" bestFit="1" customWidth="1"/>
    <col min="14551" max="14552" width="23" style="769" bestFit="1" customWidth="1"/>
    <col min="14553" max="14553" width="25.25" style="769" bestFit="1" customWidth="1"/>
    <col min="14554" max="14555" width="23" style="769" bestFit="1" customWidth="1"/>
    <col min="14556" max="14558" width="25.25" style="769" bestFit="1" customWidth="1"/>
    <col min="14559" max="14560" width="27.5" style="769" bestFit="1" customWidth="1"/>
    <col min="14561" max="14561" width="25.25" style="769" bestFit="1" customWidth="1"/>
    <col min="14562" max="14563" width="27.5" style="769" bestFit="1" customWidth="1"/>
    <col min="14564" max="14564" width="29.625" style="769" bestFit="1" customWidth="1"/>
    <col min="14565" max="14565" width="27.5" style="769" bestFit="1" customWidth="1"/>
    <col min="14566" max="14566" width="24.5" style="769" bestFit="1" customWidth="1"/>
    <col min="14567" max="14567" width="29" style="769" bestFit="1" customWidth="1"/>
    <col min="14568" max="14569" width="20.75" style="769" bestFit="1" customWidth="1"/>
    <col min="14570" max="14570" width="27.5" style="769" bestFit="1" customWidth="1"/>
    <col min="14571" max="14572" width="23" style="769" bestFit="1" customWidth="1"/>
    <col min="14573" max="14573" width="29.625" style="769" bestFit="1" customWidth="1"/>
    <col min="14574" max="14574" width="9.125" style="769" bestFit="1" customWidth="1"/>
    <col min="14575" max="14577" width="18.125" style="769" bestFit="1" customWidth="1"/>
    <col min="14578" max="14578" width="20.375" style="769" bestFit="1" customWidth="1"/>
    <col min="14579" max="14579" width="25.25" style="769" bestFit="1" customWidth="1"/>
    <col min="14580" max="14580" width="27.5" style="769" bestFit="1" customWidth="1"/>
    <col min="14581" max="14582" width="9.125" style="769" bestFit="1" customWidth="1"/>
    <col min="14583" max="14583" width="11.25" style="769" bestFit="1" customWidth="1"/>
    <col min="14584" max="14584" width="15" style="769" bestFit="1" customWidth="1"/>
    <col min="14585" max="14585" width="16.375" style="769" bestFit="1" customWidth="1"/>
    <col min="14586" max="14588" width="23.25" style="769" bestFit="1" customWidth="1"/>
    <col min="14589" max="14590" width="20.75" style="769" bestFit="1" customWidth="1"/>
    <col min="14591" max="14591" width="6.625" style="769" bestFit="1" customWidth="1"/>
    <col min="14592" max="14592" width="9" style="769"/>
    <col min="14593" max="14593" width="16.375" style="769" bestFit="1" customWidth="1"/>
    <col min="14594" max="14594" width="14.125" style="769" bestFit="1" customWidth="1"/>
    <col min="14595" max="14597" width="9.75" style="769" bestFit="1" customWidth="1"/>
    <col min="14598" max="14598" width="14.125" style="769" bestFit="1" customWidth="1"/>
    <col min="14599" max="14599" width="15.25" style="769" customWidth="1"/>
    <col min="14600" max="14600" width="14.125" style="769" bestFit="1" customWidth="1"/>
    <col min="14601" max="14601" width="15.25" style="769" bestFit="1" customWidth="1"/>
    <col min="14602" max="14604" width="13.625" style="769" bestFit="1" customWidth="1"/>
    <col min="14605" max="14605" width="12" style="769" bestFit="1" customWidth="1"/>
    <col min="14606" max="14606" width="22.125" style="769" bestFit="1" customWidth="1"/>
    <col min="14607" max="14608" width="30.125" style="769" bestFit="1" customWidth="1"/>
    <col min="14609" max="14610" width="21" style="769" bestFit="1" customWidth="1"/>
    <col min="14611" max="14611" width="18.75" style="769" bestFit="1" customWidth="1"/>
    <col min="14612" max="14612" width="21" style="769" bestFit="1" customWidth="1"/>
    <col min="14613" max="14614" width="9.75" style="769" bestFit="1" customWidth="1"/>
    <col min="14615" max="14615" width="18.875" style="769" bestFit="1" customWidth="1"/>
    <col min="14616" max="14616" width="9.75" style="769" bestFit="1" customWidth="1"/>
    <col min="14617" max="14617" width="18.875" style="769" bestFit="1" customWidth="1"/>
    <col min="14618" max="14619" width="9.75" style="769" bestFit="1" customWidth="1"/>
    <col min="14620" max="14621" width="12.125" style="769" bestFit="1" customWidth="1"/>
    <col min="14622" max="14622" width="7.125" style="769" bestFit="1" customWidth="1"/>
    <col min="14623" max="14623" width="9.75" style="769" bestFit="1" customWidth="1"/>
    <col min="14624" max="14624" width="15.5" style="769" bestFit="1" customWidth="1"/>
    <col min="14625" max="14625" width="19.375" style="769" bestFit="1" customWidth="1"/>
    <col min="14626" max="14626" width="5.75" style="769" bestFit="1" customWidth="1"/>
    <col min="14627" max="14627" width="9.75" style="769" bestFit="1" customWidth="1"/>
    <col min="14628" max="14628" width="11.875" style="769" bestFit="1" customWidth="1"/>
    <col min="14629" max="14629" width="9.125" style="769" bestFit="1" customWidth="1"/>
    <col min="14630" max="14630" width="10.5" style="769" bestFit="1" customWidth="1"/>
    <col min="14631" max="14631" width="16.375" style="769" bestFit="1" customWidth="1"/>
    <col min="14632" max="14632" width="12.125" style="769" bestFit="1" customWidth="1"/>
    <col min="14633" max="14633" width="10.375" style="769" bestFit="1" customWidth="1"/>
    <col min="14634" max="14634" width="11.875" style="769" bestFit="1" customWidth="1"/>
    <col min="14635" max="14643" width="16.375" style="769" bestFit="1" customWidth="1"/>
    <col min="14644" max="14644" width="10.625" style="769" bestFit="1" customWidth="1"/>
    <col min="14645" max="14645" width="11.875" style="769" bestFit="1" customWidth="1"/>
    <col min="14646" max="14646" width="16.375" style="769" bestFit="1" customWidth="1"/>
    <col min="14647" max="14647" width="20.75" style="769" bestFit="1" customWidth="1"/>
    <col min="14648" max="14648" width="16.375" style="769" bestFit="1" customWidth="1"/>
    <col min="14649" max="14649" width="20.75" style="769" bestFit="1" customWidth="1"/>
    <col min="14650" max="14650" width="16.375" style="769" bestFit="1" customWidth="1"/>
    <col min="14651" max="14651" width="20.75" style="769" bestFit="1" customWidth="1"/>
    <col min="14652" max="14652" width="16.375" style="769" bestFit="1" customWidth="1"/>
    <col min="14653" max="14653" width="20.75" style="769" bestFit="1" customWidth="1"/>
    <col min="14654" max="14654" width="16.375" style="769" bestFit="1" customWidth="1"/>
    <col min="14655" max="14655" width="20.75" style="769" bestFit="1" customWidth="1"/>
    <col min="14656" max="14656" width="14.125" style="769" bestFit="1" customWidth="1"/>
    <col min="14657" max="14657" width="18.625" style="769" bestFit="1" customWidth="1"/>
    <col min="14658" max="14658" width="16.375" style="769" bestFit="1" customWidth="1"/>
    <col min="14659" max="14659" width="20.75" style="769" bestFit="1" customWidth="1"/>
    <col min="14660" max="14660" width="16.375" style="769" bestFit="1" customWidth="1"/>
    <col min="14661" max="14661" width="20.75" style="769" bestFit="1" customWidth="1"/>
    <col min="14662" max="14667" width="23" style="769" bestFit="1" customWidth="1"/>
    <col min="14668" max="14669" width="18.625" style="769" bestFit="1" customWidth="1"/>
    <col min="14670" max="14670" width="10.5" style="769" bestFit="1" customWidth="1"/>
    <col min="14671" max="14671" width="11.875" style="769" bestFit="1" customWidth="1"/>
    <col min="14672" max="14672" width="10.5" style="769" bestFit="1" customWidth="1"/>
    <col min="14673" max="14674" width="11.875" style="769" bestFit="1" customWidth="1"/>
    <col min="14675" max="14675" width="16.375" style="769" bestFit="1" customWidth="1"/>
    <col min="14676" max="14676" width="17.875" style="769" bestFit="1" customWidth="1"/>
    <col min="14677" max="14677" width="22.25" style="769" bestFit="1" customWidth="1"/>
    <col min="14678" max="14678" width="7.75" style="769" bestFit="1" customWidth="1"/>
    <col min="14679" max="14681" width="11.875" style="769" bestFit="1" customWidth="1"/>
    <col min="14682" max="14682" width="16.375" style="769" bestFit="1" customWidth="1"/>
    <col min="14683" max="14685" width="11.875" style="769" bestFit="1" customWidth="1"/>
    <col min="14686" max="14686" width="14.125" style="769" bestFit="1" customWidth="1"/>
    <col min="14687" max="14687" width="11.875" style="769" bestFit="1" customWidth="1"/>
    <col min="14688" max="14688" width="16.375" style="769" bestFit="1" customWidth="1"/>
    <col min="14689" max="14689" width="18.625" style="769" bestFit="1" customWidth="1"/>
    <col min="14690" max="14690" width="10.5" style="769" bestFit="1" customWidth="1"/>
    <col min="14691" max="14691" width="14.25" style="769" bestFit="1" customWidth="1"/>
    <col min="14692" max="14693" width="13.375" style="769" bestFit="1" customWidth="1"/>
    <col min="14694" max="14694" width="16.375" style="769" bestFit="1" customWidth="1"/>
    <col min="14695" max="14695" width="16.5" style="769" bestFit="1" customWidth="1"/>
    <col min="14696" max="14697" width="20.125" style="769" bestFit="1" customWidth="1"/>
    <col min="14698" max="14699" width="23" style="769" bestFit="1" customWidth="1"/>
    <col min="14700" max="14700" width="18.625" style="769" bestFit="1" customWidth="1"/>
    <col min="14701" max="14701" width="9.25" style="769" bestFit="1" customWidth="1"/>
    <col min="14702" max="14702" width="7.25" style="769" bestFit="1" customWidth="1"/>
    <col min="14703" max="14703" width="10.375" style="769" bestFit="1" customWidth="1"/>
    <col min="14704" max="14705" width="11.875" style="769" bestFit="1" customWidth="1"/>
    <col min="14706" max="14706" width="14.375" style="769" bestFit="1" customWidth="1"/>
    <col min="14707" max="14707" width="11.875" style="769" bestFit="1" customWidth="1"/>
    <col min="14708" max="14709" width="16.375" style="769" bestFit="1" customWidth="1"/>
    <col min="14710" max="14710" width="11.875" style="769" bestFit="1" customWidth="1"/>
    <col min="14711" max="14712" width="16.375" style="769" bestFit="1" customWidth="1"/>
    <col min="14713" max="14713" width="17.875" style="769" bestFit="1" customWidth="1"/>
    <col min="14714" max="14714" width="16.375" style="769" bestFit="1" customWidth="1"/>
    <col min="14715" max="14715" width="17.875" style="769" bestFit="1" customWidth="1"/>
    <col min="14716" max="14716" width="5.75" style="769" bestFit="1" customWidth="1"/>
    <col min="14717" max="14718" width="9.75" style="769" bestFit="1" customWidth="1"/>
    <col min="14719" max="14719" width="7.75" style="769" bestFit="1" customWidth="1"/>
    <col min="14720" max="14720" width="9.75" style="769" bestFit="1" customWidth="1"/>
    <col min="14721" max="14721" width="59.375" style="769" bestFit="1" customWidth="1"/>
    <col min="14722" max="14722" width="45.5" style="769" bestFit="1" customWidth="1"/>
    <col min="14723" max="14723" width="27.625" style="769" bestFit="1" customWidth="1"/>
    <col min="14724" max="14724" width="11.875" style="769" bestFit="1" customWidth="1"/>
    <col min="14725" max="14728" width="14.125" style="769" bestFit="1" customWidth="1"/>
    <col min="14729" max="14729" width="15.625" style="769" bestFit="1" customWidth="1"/>
    <col min="14730" max="14730" width="14.125" style="769" bestFit="1" customWidth="1"/>
    <col min="14731" max="14732" width="19.625" style="769" bestFit="1" customWidth="1"/>
    <col min="14733" max="14733" width="21.875" style="769" bestFit="1" customWidth="1"/>
    <col min="14734" max="14734" width="19.375" style="769" bestFit="1" customWidth="1"/>
    <col min="14735" max="14735" width="16.375" style="769" bestFit="1" customWidth="1"/>
    <col min="14736" max="14736" width="23" style="769" bestFit="1" customWidth="1"/>
    <col min="14737" max="14738" width="14.125" style="769" bestFit="1" customWidth="1"/>
    <col min="14739" max="14739" width="23.25" style="769" bestFit="1" customWidth="1"/>
    <col min="14740" max="14741" width="14.375" style="769" bestFit="1" customWidth="1"/>
    <col min="14742" max="14742" width="23.125" style="769" bestFit="1" customWidth="1"/>
    <col min="14743" max="14743" width="18.875" style="769" bestFit="1" customWidth="1"/>
    <col min="14744" max="14744" width="14.375" style="769" bestFit="1" customWidth="1"/>
    <col min="14745" max="14745" width="16.5" style="769" bestFit="1" customWidth="1"/>
    <col min="14746" max="14746" width="25.25" style="769" bestFit="1" customWidth="1"/>
    <col min="14747" max="14748" width="18.625" style="769" bestFit="1" customWidth="1"/>
    <col min="14749" max="14749" width="23" style="769" bestFit="1" customWidth="1"/>
    <col min="14750" max="14751" width="26.75" style="769" bestFit="1" customWidth="1"/>
    <col min="14752" max="14752" width="25.25" style="769" bestFit="1" customWidth="1"/>
    <col min="14753" max="14753" width="29.625" style="769" bestFit="1" customWidth="1"/>
    <col min="14754" max="14754" width="25.25" style="769" bestFit="1" customWidth="1"/>
    <col min="14755" max="14755" width="29.625" style="769" bestFit="1" customWidth="1"/>
    <col min="14756" max="14759" width="20.875" style="769" bestFit="1" customWidth="1"/>
    <col min="14760" max="14760" width="13.875" style="769" bestFit="1" customWidth="1"/>
    <col min="14761" max="14761" width="16.5" style="769" bestFit="1" customWidth="1"/>
    <col min="14762" max="14762" width="7.75" style="769" bestFit="1" customWidth="1"/>
    <col min="14763" max="14763" width="20.75" style="769" bestFit="1" customWidth="1"/>
    <col min="14764" max="14766" width="16.375" style="769" bestFit="1" customWidth="1"/>
    <col min="14767" max="14770" width="31" style="769" bestFit="1" customWidth="1"/>
    <col min="14771" max="14772" width="18.625" style="769" bestFit="1" customWidth="1"/>
    <col min="14773" max="14773" width="16.375" style="769" bestFit="1" customWidth="1"/>
    <col min="14774" max="14775" width="18.625" style="769" bestFit="1" customWidth="1"/>
    <col min="14776" max="14776" width="16.375" style="769" bestFit="1" customWidth="1"/>
    <col min="14777" max="14778" width="18.625" style="769" bestFit="1" customWidth="1"/>
    <col min="14779" max="14779" width="20.75" style="769" bestFit="1" customWidth="1"/>
    <col min="14780" max="14781" width="23" style="769" bestFit="1" customWidth="1"/>
    <col min="14782" max="14782" width="25.25" style="769" bestFit="1" customWidth="1"/>
    <col min="14783" max="14783" width="23" style="769" bestFit="1" customWidth="1"/>
    <col min="14784" max="14784" width="20.75" style="769" bestFit="1" customWidth="1"/>
    <col min="14785" max="14786" width="23" style="769" bestFit="1" customWidth="1"/>
    <col min="14787" max="14787" width="25.25" style="769" bestFit="1" customWidth="1"/>
    <col min="14788" max="14788" width="23" style="769" bestFit="1" customWidth="1"/>
    <col min="14789" max="14789" width="18.625" style="769" bestFit="1" customWidth="1"/>
    <col min="14790" max="14792" width="20.75" style="769" bestFit="1" customWidth="1"/>
    <col min="14793" max="14793" width="19.75" style="769" bestFit="1" customWidth="1"/>
    <col min="14794" max="14795" width="22" style="769" bestFit="1" customWidth="1"/>
    <col min="14796" max="14796" width="14.125" style="769" bestFit="1" customWidth="1"/>
    <col min="14797" max="14798" width="20.75" style="769" bestFit="1" customWidth="1"/>
    <col min="14799" max="14800" width="18.625" style="769" bestFit="1" customWidth="1"/>
    <col min="14801" max="14803" width="20.75" style="769" bestFit="1" customWidth="1"/>
    <col min="14804" max="14805" width="23" style="769" bestFit="1" customWidth="1"/>
    <col min="14806" max="14806" width="20.75" style="769" bestFit="1" customWidth="1"/>
    <col min="14807" max="14808" width="23" style="769" bestFit="1" customWidth="1"/>
    <col min="14809" max="14809" width="25.25" style="769" bestFit="1" customWidth="1"/>
    <col min="14810" max="14811" width="23" style="769" bestFit="1" customWidth="1"/>
    <col min="14812" max="14814" width="25.25" style="769" bestFit="1" customWidth="1"/>
    <col min="14815" max="14816" width="27.5" style="769" bestFit="1" customWidth="1"/>
    <col min="14817" max="14817" width="25.25" style="769" bestFit="1" customWidth="1"/>
    <col min="14818" max="14819" width="27.5" style="769" bestFit="1" customWidth="1"/>
    <col min="14820" max="14820" width="29.625" style="769" bestFit="1" customWidth="1"/>
    <col min="14821" max="14821" width="27.5" style="769" bestFit="1" customWidth="1"/>
    <col min="14822" max="14822" width="24.5" style="769" bestFit="1" customWidth="1"/>
    <col min="14823" max="14823" width="29" style="769" bestFit="1" customWidth="1"/>
    <col min="14824" max="14825" width="20.75" style="769" bestFit="1" customWidth="1"/>
    <col min="14826" max="14826" width="27.5" style="769" bestFit="1" customWidth="1"/>
    <col min="14827" max="14828" width="23" style="769" bestFit="1" customWidth="1"/>
    <col min="14829" max="14829" width="29.625" style="769" bestFit="1" customWidth="1"/>
    <col min="14830" max="14830" width="9.125" style="769" bestFit="1" customWidth="1"/>
    <col min="14831" max="14833" width="18.125" style="769" bestFit="1" customWidth="1"/>
    <col min="14834" max="14834" width="20.375" style="769" bestFit="1" customWidth="1"/>
    <col min="14835" max="14835" width="25.25" style="769" bestFit="1" customWidth="1"/>
    <col min="14836" max="14836" width="27.5" style="769" bestFit="1" customWidth="1"/>
    <col min="14837" max="14838" width="9.125" style="769" bestFit="1" customWidth="1"/>
    <col min="14839" max="14839" width="11.25" style="769" bestFit="1" customWidth="1"/>
    <col min="14840" max="14840" width="15" style="769" bestFit="1" customWidth="1"/>
    <col min="14841" max="14841" width="16.375" style="769" bestFit="1" customWidth="1"/>
    <col min="14842" max="14844" width="23.25" style="769" bestFit="1" customWidth="1"/>
    <col min="14845" max="14846" width="20.75" style="769" bestFit="1" customWidth="1"/>
    <col min="14847" max="14847" width="6.625" style="769" bestFit="1" customWidth="1"/>
    <col min="14848" max="14848" width="9" style="769"/>
    <col min="14849" max="14849" width="16.375" style="769" bestFit="1" customWidth="1"/>
    <col min="14850" max="14850" width="14.125" style="769" bestFit="1" customWidth="1"/>
    <col min="14851" max="14853" width="9.75" style="769" bestFit="1" customWidth="1"/>
    <col min="14854" max="14854" width="14.125" style="769" bestFit="1" customWidth="1"/>
    <col min="14855" max="14855" width="15.25" style="769" customWidth="1"/>
    <col min="14856" max="14856" width="14.125" style="769" bestFit="1" customWidth="1"/>
    <col min="14857" max="14857" width="15.25" style="769" bestFit="1" customWidth="1"/>
    <col min="14858" max="14860" width="13.625" style="769" bestFit="1" customWidth="1"/>
    <col min="14861" max="14861" width="12" style="769" bestFit="1" customWidth="1"/>
    <col min="14862" max="14862" width="22.125" style="769" bestFit="1" customWidth="1"/>
    <col min="14863" max="14864" width="30.125" style="769" bestFit="1" customWidth="1"/>
    <col min="14865" max="14866" width="21" style="769" bestFit="1" customWidth="1"/>
    <col min="14867" max="14867" width="18.75" style="769" bestFit="1" customWidth="1"/>
    <col min="14868" max="14868" width="21" style="769" bestFit="1" customWidth="1"/>
    <col min="14869" max="14870" width="9.75" style="769" bestFit="1" customWidth="1"/>
    <col min="14871" max="14871" width="18.875" style="769" bestFit="1" customWidth="1"/>
    <col min="14872" max="14872" width="9.75" style="769" bestFit="1" customWidth="1"/>
    <col min="14873" max="14873" width="18.875" style="769" bestFit="1" customWidth="1"/>
    <col min="14874" max="14875" width="9.75" style="769" bestFit="1" customWidth="1"/>
    <col min="14876" max="14877" width="12.125" style="769" bestFit="1" customWidth="1"/>
    <col min="14878" max="14878" width="7.125" style="769" bestFit="1" customWidth="1"/>
    <col min="14879" max="14879" width="9.75" style="769" bestFit="1" customWidth="1"/>
    <col min="14880" max="14880" width="15.5" style="769" bestFit="1" customWidth="1"/>
    <col min="14881" max="14881" width="19.375" style="769" bestFit="1" customWidth="1"/>
    <col min="14882" max="14882" width="5.75" style="769" bestFit="1" customWidth="1"/>
    <col min="14883" max="14883" width="9.75" style="769" bestFit="1" customWidth="1"/>
    <col min="14884" max="14884" width="11.875" style="769" bestFit="1" customWidth="1"/>
    <col min="14885" max="14885" width="9.125" style="769" bestFit="1" customWidth="1"/>
    <col min="14886" max="14886" width="10.5" style="769" bestFit="1" customWidth="1"/>
    <col min="14887" max="14887" width="16.375" style="769" bestFit="1" customWidth="1"/>
    <col min="14888" max="14888" width="12.125" style="769" bestFit="1" customWidth="1"/>
    <col min="14889" max="14889" width="10.375" style="769" bestFit="1" customWidth="1"/>
    <col min="14890" max="14890" width="11.875" style="769" bestFit="1" customWidth="1"/>
    <col min="14891" max="14899" width="16.375" style="769" bestFit="1" customWidth="1"/>
    <col min="14900" max="14900" width="10.625" style="769" bestFit="1" customWidth="1"/>
    <col min="14901" max="14901" width="11.875" style="769" bestFit="1" customWidth="1"/>
    <col min="14902" max="14902" width="16.375" style="769" bestFit="1" customWidth="1"/>
    <col min="14903" max="14903" width="20.75" style="769" bestFit="1" customWidth="1"/>
    <col min="14904" max="14904" width="16.375" style="769" bestFit="1" customWidth="1"/>
    <col min="14905" max="14905" width="20.75" style="769" bestFit="1" customWidth="1"/>
    <col min="14906" max="14906" width="16.375" style="769" bestFit="1" customWidth="1"/>
    <col min="14907" max="14907" width="20.75" style="769" bestFit="1" customWidth="1"/>
    <col min="14908" max="14908" width="16.375" style="769" bestFit="1" customWidth="1"/>
    <col min="14909" max="14909" width="20.75" style="769" bestFit="1" customWidth="1"/>
    <col min="14910" max="14910" width="16.375" style="769" bestFit="1" customWidth="1"/>
    <col min="14911" max="14911" width="20.75" style="769" bestFit="1" customWidth="1"/>
    <col min="14912" max="14912" width="14.125" style="769" bestFit="1" customWidth="1"/>
    <col min="14913" max="14913" width="18.625" style="769" bestFit="1" customWidth="1"/>
    <col min="14914" max="14914" width="16.375" style="769" bestFit="1" customWidth="1"/>
    <col min="14915" max="14915" width="20.75" style="769" bestFit="1" customWidth="1"/>
    <col min="14916" max="14916" width="16.375" style="769" bestFit="1" customWidth="1"/>
    <col min="14917" max="14917" width="20.75" style="769" bestFit="1" customWidth="1"/>
    <col min="14918" max="14923" width="23" style="769" bestFit="1" customWidth="1"/>
    <col min="14924" max="14925" width="18.625" style="769" bestFit="1" customWidth="1"/>
    <col min="14926" max="14926" width="10.5" style="769" bestFit="1" customWidth="1"/>
    <col min="14927" max="14927" width="11.875" style="769" bestFit="1" customWidth="1"/>
    <col min="14928" max="14928" width="10.5" style="769" bestFit="1" customWidth="1"/>
    <col min="14929" max="14930" width="11.875" style="769" bestFit="1" customWidth="1"/>
    <col min="14931" max="14931" width="16.375" style="769" bestFit="1" customWidth="1"/>
    <col min="14932" max="14932" width="17.875" style="769" bestFit="1" customWidth="1"/>
    <col min="14933" max="14933" width="22.25" style="769" bestFit="1" customWidth="1"/>
    <col min="14934" max="14934" width="7.75" style="769" bestFit="1" customWidth="1"/>
    <col min="14935" max="14937" width="11.875" style="769" bestFit="1" customWidth="1"/>
    <col min="14938" max="14938" width="16.375" style="769" bestFit="1" customWidth="1"/>
    <col min="14939" max="14941" width="11.875" style="769" bestFit="1" customWidth="1"/>
    <col min="14942" max="14942" width="14.125" style="769" bestFit="1" customWidth="1"/>
    <col min="14943" max="14943" width="11.875" style="769" bestFit="1" customWidth="1"/>
    <col min="14944" max="14944" width="16.375" style="769" bestFit="1" customWidth="1"/>
    <col min="14945" max="14945" width="18.625" style="769" bestFit="1" customWidth="1"/>
    <col min="14946" max="14946" width="10.5" style="769" bestFit="1" customWidth="1"/>
    <col min="14947" max="14947" width="14.25" style="769" bestFit="1" customWidth="1"/>
    <col min="14948" max="14949" width="13.375" style="769" bestFit="1" customWidth="1"/>
    <col min="14950" max="14950" width="16.375" style="769" bestFit="1" customWidth="1"/>
    <col min="14951" max="14951" width="16.5" style="769" bestFit="1" customWidth="1"/>
    <col min="14952" max="14953" width="20.125" style="769" bestFit="1" customWidth="1"/>
    <col min="14954" max="14955" width="23" style="769" bestFit="1" customWidth="1"/>
    <col min="14956" max="14956" width="18.625" style="769" bestFit="1" customWidth="1"/>
    <col min="14957" max="14957" width="9.25" style="769" bestFit="1" customWidth="1"/>
    <col min="14958" max="14958" width="7.25" style="769" bestFit="1" customWidth="1"/>
    <col min="14959" max="14959" width="10.375" style="769" bestFit="1" customWidth="1"/>
    <col min="14960" max="14961" width="11.875" style="769" bestFit="1" customWidth="1"/>
    <col min="14962" max="14962" width="14.375" style="769" bestFit="1" customWidth="1"/>
    <col min="14963" max="14963" width="11.875" style="769" bestFit="1" customWidth="1"/>
    <col min="14964" max="14965" width="16.375" style="769" bestFit="1" customWidth="1"/>
    <col min="14966" max="14966" width="11.875" style="769" bestFit="1" customWidth="1"/>
    <col min="14967" max="14968" width="16.375" style="769" bestFit="1" customWidth="1"/>
    <col min="14969" max="14969" width="17.875" style="769" bestFit="1" customWidth="1"/>
    <col min="14970" max="14970" width="16.375" style="769" bestFit="1" customWidth="1"/>
    <col min="14971" max="14971" width="17.875" style="769" bestFit="1" customWidth="1"/>
    <col min="14972" max="14972" width="5.75" style="769" bestFit="1" customWidth="1"/>
    <col min="14973" max="14974" width="9.75" style="769" bestFit="1" customWidth="1"/>
    <col min="14975" max="14975" width="7.75" style="769" bestFit="1" customWidth="1"/>
    <col min="14976" max="14976" width="9.75" style="769" bestFit="1" customWidth="1"/>
    <col min="14977" max="14977" width="59.375" style="769" bestFit="1" customWidth="1"/>
    <col min="14978" max="14978" width="45.5" style="769" bestFit="1" customWidth="1"/>
    <col min="14979" max="14979" width="27.625" style="769" bestFit="1" customWidth="1"/>
    <col min="14980" max="14980" width="11.875" style="769" bestFit="1" customWidth="1"/>
    <col min="14981" max="14984" width="14.125" style="769" bestFit="1" customWidth="1"/>
    <col min="14985" max="14985" width="15.625" style="769" bestFit="1" customWidth="1"/>
    <col min="14986" max="14986" width="14.125" style="769" bestFit="1" customWidth="1"/>
    <col min="14987" max="14988" width="19.625" style="769" bestFit="1" customWidth="1"/>
    <col min="14989" max="14989" width="21.875" style="769" bestFit="1" customWidth="1"/>
    <col min="14990" max="14990" width="19.375" style="769" bestFit="1" customWidth="1"/>
    <col min="14991" max="14991" width="16.375" style="769" bestFit="1" customWidth="1"/>
    <col min="14992" max="14992" width="23" style="769" bestFit="1" customWidth="1"/>
    <col min="14993" max="14994" width="14.125" style="769" bestFit="1" customWidth="1"/>
    <col min="14995" max="14995" width="23.25" style="769" bestFit="1" customWidth="1"/>
    <col min="14996" max="14997" width="14.375" style="769" bestFit="1" customWidth="1"/>
    <col min="14998" max="14998" width="23.125" style="769" bestFit="1" customWidth="1"/>
    <col min="14999" max="14999" width="18.875" style="769" bestFit="1" customWidth="1"/>
    <col min="15000" max="15000" width="14.375" style="769" bestFit="1" customWidth="1"/>
    <col min="15001" max="15001" width="16.5" style="769" bestFit="1" customWidth="1"/>
    <col min="15002" max="15002" width="25.25" style="769" bestFit="1" customWidth="1"/>
    <col min="15003" max="15004" width="18.625" style="769" bestFit="1" customWidth="1"/>
    <col min="15005" max="15005" width="23" style="769" bestFit="1" customWidth="1"/>
    <col min="15006" max="15007" width="26.75" style="769" bestFit="1" customWidth="1"/>
    <col min="15008" max="15008" width="25.25" style="769" bestFit="1" customWidth="1"/>
    <col min="15009" max="15009" width="29.625" style="769" bestFit="1" customWidth="1"/>
    <col min="15010" max="15010" width="25.25" style="769" bestFit="1" customWidth="1"/>
    <col min="15011" max="15011" width="29.625" style="769" bestFit="1" customWidth="1"/>
    <col min="15012" max="15015" width="20.875" style="769" bestFit="1" customWidth="1"/>
    <col min="15016" max="15016" width="13.875" style="769" bestFit="1" customWidth="1"/>
    <col min="15017" max="15017" width="16.5" style="769" bestFit="1" customWidth="1"/>
    <col min="15018" max="15018" width="7.75" style="769" bestFit="1" customWidth="1"/>
    <col min="15019" max="15019" width="20.75" style="769" bestFit="1" customWidth="1"/>
    <col min="15020" max="15022" width="16.375" style="769" bestFit="1" customWidth="1"/>
    <col min="15023" max="15026" width="31" style="769" bestFit="1" customWidth="1"/>
    <col min="15027" max="15028" width="18.625" style="769" bestFit="1" customWidth="1"/>
    <col min="15029" max="15029" width="16.375" style="769" bestFit="1" customWidth="1"/>
    <col min="15030" max="15031" width="18.625" style="769" bestFit="1" customWidth="1"/>
    <col min="15032" max="15032" width="16.375" style="769" bestFit="1" customWidth="1"/>
    <col min="15033" max="15034" width="18.625" style="769" bestFit="1" customWidth="1"/>
    <col min="15035" max="15035" width="20.75" style="769" bestFit="1" customWidth="1"/>
    <col min="15036" max="15037" width="23" style="769" bestFit="1" customWidth="1"/>
    <col min="15038" max="15038" width="25.25" style="769" bestFit="1" customWidth="1"/>
    <col min="15039" max="15039" width="23" style="769" bestFit="1" customWidth="1"/>
    <col min="15040" max="15040" width="20.75" style="769" bestFit="1" customWidth="1"/>
    <col min="15041" max="15042" width="23" style="769" bestFit="1" customWidth="1"/>
    <col min="15043" max="15043" width="25.25" style="769" bestFit="1" customWidth="1"/>
    <col min="15044" max="15044" width="23" style="769" bestFit="1" customWidth="1"/>
    <col min="15045" max="15045" width="18.625" style="769" bestFit="1" customWidth="1"/>
    <col min="15046" max="15048" width="20.75" style="769" bestFit="1" customWidth="1"/>
    <col min="15049" max="15049" width="19.75" style="769" bestFit="1" customWidth="1"/>
    <col min="15050" max="15051" width="22" style="769" bestFit="1" customWidth="1"/>
    <col min="15052" max="15052" width="14.125" style="769" bestFit="1" customWidth="1"/>
    <col min="15053" max="15054" width="20.75" style="769" bestFit="1" customWidth="1"/>
    <col min="15055" max="15056" width="18.625" style="769" bestFit="1" customWidth="1"/>
    <col min="15057" max="15059" width="20.75" style="769" bestFit="1" customWidth="1"/>
    <col min="15060" max="15061" width="23" style="769" bestFit="1" customWidth="1"/>
    <col min="15062" max="15062" width="20.75" style="769" bestFit="1" customWidth="1"/>
    <col min="15063" max="15064" width="23" style="769" bestFit="1" customWidth="1"/>
    <col min="15065" max="15065" width="25.25" style="769" bestFit="1" customWidth="1"/>
    <col min="15066" max="15067" width="23" style="769" bestFit="1" customWidth="1"/>
    <col min="15068" max="15070" width="25.25" style="769" bestFit="1" customWidth="1"/>
    <col min="15071" max="15072" width="27.5" style="769" bestFit="1" customWidth="1"/>
    <col min="15073" max="15073" width="25.25" style="769" bestFit="1" customWidth="1"/>
    <col min="15074" max="15075" width="27.5" style="769" bestFit="1" customWidth="1"/>
    <col min="15076" max="15076" width="29.625" style="769" bestFit="1" customWidth="1"/>
    <col min="15077" max="15077" width="27.5" style="769" bestFit="1" customWidth="1"/>
    <col min="15078" max="15078" width="24.5" style="769" bestFit="1" customWidth="1"/>
    <col min="15079" max="15079" width="29" style="769" bestFit="1" customWidth="1"/>
    <col min="15080" max="15081" width="20.75" style="769" bestFit="1" customWidth="1"/>
    <col min="15082" max="15082" width="27.5" style="769" bestFit="1" customWidth="1"/>
    <col min="15083" max="15084" width="23" style="769" bestFit="1" customWidth="1"/>
    <col min="15085" max="15085" width="29.625" style="769" bestFit="1" customWidth="1"/>
    <col min="15086" max="15086" width="9.125" style="769" bestFit="1" customWidth="1"/>
    <col min="15087" max="15089" width="18.125" style="769" bestFit="1" customWidth="1"/>
    <col min="15090" max="15090" width="20.375" style="769" bestFit="1" customWidth="1"/>
    <col min="15091" max="15091" width="25.25" style="769" bestFit="1" customWidth="1"/>
    <col min="15092" max="15092" width="27.5" style="769" bestFit="1" customWidth="1"/>
    <col min="15093" max="15094" width="9.125" style="769" bestFit="1" customWidth="1"/>
    <col min="15095" max="15095" width="11.25" style="769" bestFit="1" customWidth="1"/>
    <col min="15096" max="15096" width="15" style="769" bestFit="1" customWidth="1"/>
    <col min="15097" max="15097" width="16.375" style="769" bestFit="1" customWidth="1"/>
    <col min="15098" max="15100" width="23.25" style="769" bestFit="1" customWidth="1"/>
    <col min="15101" max="15102" width="20.75" style="769" bestFit="1" customWidth="1"/>
    <col min="15103" max="15103" width="6.625" style="769" bestFit="1" customWidth="1"/>
    <col min="15104" max="15104" width="9" style="769"/>
    <col min="15105" max="15105" width="16.375" style="769" bestFit="1" customWidth="1"/>
    <col min="15106" max="15106" width="14.125" style="769" bestFit="1" customWidth="1"/>
    <col min="15107" max="15109" width="9.75" style="769" bestFit="1" customWidth="1"/>
    <col min="15110" max="15110" width="14.125" style="769" bestFit="1" customWidth="1"/>
    <col min="15111" max="15111" width="15.25" style="769" customWidth="1"/>
    <col min="15112" max="15112" width="14.125" style="769" bestFit="1" customWidth="1"/>
    <col min="15113" max="15113" width="15.25" style="769" bestFit="1" customWidth="1"/>
    <col min="15114" max="15116" width="13.625" style="769" bestFit="1" customWidth="1"/>
    <col min="15117" max="15117" width="12" style="769" bestFit="1" customWidth="1"/>
    <col min="15118" max="15118" width="22.125" style="769" bestFit="1" customWidth="1"/>
    <col min="15119" max="15120" width="30.125" style="769" bestFit="1" customWidth="1"/>
    <col min="15121" max="15122" width="21" style="769" bestFit="1" customWidth="1"/>
    <col min="15123" max="15123" width="18.75" style="769" bestFit="1" customWidth="1"/>
    <col min="15124" max="15124" width="21" style="769" bestFit="1" customWidth="1"/>
    <col min="15125" max="15126" width="9.75" style="769" bestFit="1" customWidth="1"/>
    <col min="15127" max="15127" width="18.875" style="769" bestFit="1" customWidth="1"/>
    <col min="15128" max="15128" width="9.75" style="769" bestFit="1" customWidth="1"/>
    <col min="15129" max="15129" width="18.875" style="769" bestFit="1" customWidth="1"/>
    <col min="15130" max="15131" width="9.75" style="769" bestFit="1" customWidth="1"/>
    <col min="15132" max="15133" width="12.125" style="769" bestFit="1" customWidth="1"/>
    <col min="15134" max="15134" width="7.125" style="769" bestFit="1" customWidth="1"/>
    <col min="15135" max="15135" width="9.75" style="769" bestFit="1" customWidth="1"/>
    <col min="15136" max="15136" width="15.5" style="769" bestFit="1" customWidth="1"/>
    <col min="15137" max="15137" width="19.375" style="769" bestFit="1" customWidth="1"/>
    <col min="15138" max="15138" width="5.75" style="769" bestFit="1" customWidth="1"/>
    <col min="15139" max="15139" width="9.75" style="769" bestFit="1" customWidth="1"/>
    <col min="15140" max="15140" width="11.875" style="769" bestFit="1" customWidth="1"/>
    <col min="15141" max="15141" width="9.125" style="769" bestFit="1" customWidth="1"/>
    <col min="15142" max="15142" width="10.5" style="769" bestFit="1" customWidth="1"/>
    <col min="15143" max="15143" width="16.375" style="769" bestFit="1" customWidth="1"/>
    <col min="15144" max="15144" width="12.125" style="769" bestFit="1" customWidth="1"/>
    <col min="15145" max="15145" width="10.375" style="769" bestFit="1" customWidth="1"/>
    <col min="15146" max="15146" width="11.875" style="769" bestFit="1" customWidth="1"/>
    <col min="15147" max="15155" width="16.375" style="769" bestFit="1" customWidth="1"/>
    <col min="15156" max="15156" width="10.625" style="769" bestFit="1" customWidth="1"/>
    <col min="15157" max="15157" width="11.875" style="769" bestFit="1" customWidth="1"/>
    <col min="15158" max="15158" width="16.375" style="769" bestFit="1" customWidth="1"/>
    <col min="15159" max="15159" width="20.75" style="769" bestFit="1" customWidth="1"/>
    <col min="15160" max="15160" width="16.375" style="769" bestFit="1" customWidth="1"/>
    <col min="15161" max="15161" width="20.75" style="769" bestFit="1" customWidth="1"/>
    <col min="15162" max="15162" width="16.375" style="769" bestFit="1" customWidth="1"/>
    <col min="15163" max="15163" width="20.75" style="769" bestFit="1" customWidth="1"/>
    <col min="15164" max="15164" width="16.375" style="769" bestFit="1" customWidth="1"/>
    <col min="15165" max="15165" width="20.75" style="769" bestFit="1" customWidth="1"/>
    <col min="15166" max="15166" width="16.375" style="769" bestFit="1" customWidth="1"/>
    <col min="15167" max="15167" width="20.75" style="769" bestFit="1" customWidth="1"/>
    <col min="15168" max="15168" width="14.125" style="769" bestFit="1" customWidth="1"/>
    <col min="15169" max="15169" width="18.625" style="769" bestFit="1" customWidth="1"/>
    <col min="15170" max="15170" width="16.375" style="769" bestFit="1" customWidth="1"/>
    <col min="15171" max="15171" width="20.75" style="769" bestFit="1" customWidth="1"/>
    <col min="15172" max="15172" width="16.375" style="769" bestFit="1" customWidth="1"/>
    <col min="15173" max="15173" width="20.75" style="769" bestFit="1" customWidth="1"/>
    <col min="15174" max="15179" width="23" style="769" bestFit="1" customWidth="1"/>
    <col min="15180" max="15181" width="18.625" style="769" bestFit="1" customWidth="1"/>
    <col min="15182" max="15182" width="10.5" style="769" bestFit="1" customWidth="1"/>
    <col min="15183" max="15183" width="11.875" style="769" bestFit="1" customWidth="1"/>
    <col min="15184" max="15184" width="10.5" style="769" bestFit="1" customWidth="1"/>
    <col min="15185" max="15186" width="11.875" style="769" bestFit="1" customWidth="1"/>
    <col min="15187" max="15187" width="16.375" style="769" bestFit="1" customWidth="1"/>
    <col min="15188" max="15188" width="17.875" style="769" bestFit="1" customWidth="1"/>
    <col min="15189" max="15189" width="22.25" style="769" bestFit="1" customWidth="1"/>
    <col min="15190" max="15190" width="7.75" style="769" bestFit="1" customWidth="1"/>
    <col min="15191" max="15193" width="11.875" style="769" bestFit="1" customWidth="1"/>
    <col min="15194" max="15194" width="16.375" style="769" bestFit="1" customWidth="1"/>
    <col min="15195" max="15197" width="11.875" style="769" bestFit="1" customWidth="1"/>
    <col min="15198" max="15198" width="14.125" style="769" bestFit="1" customWidth="1"/>
    <col min="15199" max="15199" width="11.875" style="769" bestFit="1" customWidth="1"/>
    <col min="15200" max="15200" width="16.375" style="769" bestFit="1" customWidth="1"/>
    <col min="15201" max="15201" width="18.625" style="769" bestFit="1" customWidth="1"/>
    <col min="15202" max="15202" width="10.5" style="769" bestFit="1" customWidth="1"/>
    <col min="15203" max="15203" width="14.25" style="769" bestFit="1" customWidth="1"/>
    <col min="15204" max="15205" width="13.375" style="769" bestFit="1" customWidth="1"/>
    <col min="15206" max="15206" width="16.375" style="769" bestFit="1" customWidth="1"/>
    <col min="15207" max="15207" width="16.5" style="769" bestFit="1" customWidth="1"/>
    <col min="15208" max="15209" width="20.125" style="769" bestFit="1" customWidth="1"/>
    <col min="15210" max="15211" width="23" style="769" bestFit="1" customWidth="1"/>
    <col min="15212" max="15212" width="18.625" style="769" bestFit="1" customWidth="1"/>
    <col min="15213" max="15213" width="9.25" style="769" bestFit="1" customWidth="1"/>
    <col min="15214" max="15214" width="7.25" style="769" bestFit="1" customWidth="1"/>
    <col min="15215" max="15215" width="10.375" style="769" bestFit="1" customWidth="1"/>
    <col min="15216" max="15217" width="11.875" style="769" bestFit="1" customWidth="1"/>
    <col min="15218" max="15218" width="14.375" style="769" bestFit="1" customWidth="1"/>
    <col min="15219" max="15219" width="11.875" style="769" bestFit="1" customWidth="1"/>
    <col min="15220" max="15221" width="16.375" style="769" bestFit="1" customWidth="1"/>
    <col min="15222" max="15222" width="11.875" style="769" bestFit="1" customWidth="1"/>
    <col min="15223" max="15224" width="16.375" style="769" bestFit="1" customWidth="1"/>
    <col min="15225" max="15225" width="17.875" style="769" bestFit="1" customWidth="1"/>
    <col min="15226" max="15226" width="16.375" style="769" bestFit="1" customWidth="1"/>
    <col min="15227" max="15227" width="17.875" style="769" bestFit="1" customWidth="1"/>
    <col min="15228" max="15228" width="5.75" style="769" bestFit="1" customWidth="1"/>
    <col min="15229" max="15230" width="9.75" style="769" bestFit="1" customWidth="1"/>
    <col min="15231" max="15231" width="7.75" style="769" bestFit="1" customWidth="1"/>
    <col min="15232" max="15232" width="9.75" style="769" bestFit="1" customWidth="1"/>
    <col min="15233" max="15233" width="59.375" style="769" bestFit="1" customWidth="1"/>
    <col min="15234" max="15234" width="45.5" style="769" bestFit="1" customWidth="1"/>
    <col min="15235" max="15235" width="27.625" style="769" bestFit="1" customWidth="1"/>
    <col min="15236" max="15236" width="11.875" style="769" bestFit="1" customWidth="1"/>
    <col min="15237" max="15240" width="14.125" style="769" bestFit="1" customWidth="1"/>
    <col min="15241" max="15241" width="15.625" style="769" bestFit="1" customWidth="1"/>
    <col min="15242" max="15242" width="14.125" style="769" bestFit="1" customWidth="1"/>
    <col min="15243" max="15244" width="19.625" style="769" bestFit="1" customWidth="1"/>
    <col min="15245" max="15245" width="21.875" style="769" bestFit="1" customWidth="1"/>
    <col min="15246" max="15246" width="19.375" style="769" bestFit="1" customWidth="1"/>
    <col min="15247" max="15247" width="16.375" style="769" bestFit="1" customWidth="1"/>
    <col min="15248" max="15248" width="23" style="769" bestFit="1" customWidth="1"/>
    <col min="15249" max="15250" width="14.125" style="769" bestFit="1" customWidth="1"/>
    <col min="15251" max="15251" width="23.25" style="769" bestFit="1" customWidth="1"/>
    <col min="15252" max="15253" width="14.375" style="769" bestFit="1" customWidth="1"/>
    <col min="15254" max="15254" width="23.125" style="769" bestFit="1" customWidth="1"/>
    <col min="15255" max="15255" width="18.875" style="769" bestFit="1" customWidth="1"/>
    <col min="15256" max="15256" width="14.375" style="769" bestFit="1" customWidth="1"/>
    <col min="15257" max="15257" width="16.5" style="769" bestFit="1" customWidth="1"/>
    <col min="15258" max="15258" width="25.25" style="769" bestFit="1" customWidth="1"/>
    <col min="15259" max="15260" width="18.625" style="769" bestFit="1" customWidth="1"/>
    <col min="15261" max="15261" width="23" style="769" bestFit="1" customWidth="1"/>
    <col min="15262" max="15263" width="26.75" style="769" bestFit="1" customWidth="1"/>
    <col min="15264" max="15264" width="25.25" style="769" bestFit="1" customWidth="1"/>
    <col min="15265" max="15265" width="29.625" style="769" bestFit="1" customWidth="1"/>
    <col min="15266" max="15266" width="25.25" style="769" bestFit="1" customWidth="1"/>
    <col min="15267" max="15267" width="29.625" style="769" bestFit="1" customWidth="1"/>
    <col min="15268" max="15271" width="20.875" style="769" bestFit="1" customWidth="1"/>
    <col min="15272" max="15272" width="13.875" style="769" bestFit="1" customWidth="1"/>
    <col min="15273" max="15273" width="16.5" style="769" bestFit="1" customWidth="1"/>
    <col min="15274" max="15274" width="7.75" style="769" bestFit="1" customWidth="1"/>
    <col min="15275" max="15275" width="20.75" style="769" bestFit="1" customWidth="1"/>
    <col min="15276" max="15278" width="16.375" style="769" bestFit="1" customWidth="1"/>
    <col min="15279" max="15282" width="31" style="769" bestFit="1" customWidth="1"/>
    <col min="15283" max="15284" width="18.625" style="769" bestFit="1" customWidth="1"/>
    <col min="15285" max="15285" width="16.375" style="769" bestFit="1" customWidth="1"/>
    <col min="15286" max="15287" width="18.625" style="769" bestFit="1" customWidth="1"/>
    <col min="15288" max="15288" width="16.375" style="769" bestFit="1" customWidth="1"/>
    <col min="15289" max="15290" width="18.625" style="769" bestFit="1" customWidth="1"/>
    <col min="15291" max="15291" width="20.75" style="769" bestFit="1" customWidth="1"/>
    <col min="15292" max="15293" width="23" style="769" bestFit="1" customWidth="1"/>
    <col min="15294" max="15294" width="25.25" style="769" bestFit="1" customWidth="1"/>
    <col min="15295" max="15295" width="23" style="769" bestFit="1" customWidth="1"/>
    <col min="15296" max="15296" width="20.75" style="769" bestFit="1" customWidth="1"/>
    <col min="15297" max="15298" width="23" style="769" bestFit="1" customWidth="1"/>
    <col min="15299" max="15299" width="25.25" style="769" bestFit="1" customWidth="1"/>
    <col min="15300" max="15300" width="23" style="769" bestFit="1" customWidth="1"/>
    <col min="15301" max="15301" width="18.625" style="769" bestFit="1" customWidth="1"/>
    <col min="15302" max="15304" width="20.75" style="769" bestFit="1" customWidth="1"/>
    <col min="15305" max="15305" width="19.75" style="769" bestFit="1" customWidth="1"/>
    <col min="15306" max="15307" width="22" style="769" bestFit="1" customWidth="1"/>
    <col min="15308" max="15308" width="14.125" style="769" bestFit="1" customWidth="1"/>
    <col min="15309" max="15310" width="20.75" style="769" bestFit="1" customWidth="1"/>
    <col min="15311" max="15312" width="18.625" style="769" bestFit="1" customWidth="1"/>
    <col min="15313" max="15315" width="20.75" style="769" bestFit="1" customWidth="1"/>
    <col min="15316" max="15317" width="23" style="769" bestFit="1" customWidth="1"/>
    <col min="15318" max="15318" width="20.75" style="769" bestFit="1" customWidth="1"/>
    <col min="15319" max="15320" width="23" style="769" bestFit="1" customWidth="1"/>
    <col min="15321" max="15321" width="25.25" style="769" bestFit="1" customWidth="1"/>
    <col min="15322" max="15323" width="23" style="769" bestFit="1" customWidth="1"/>
    <col min="15324" max="15326" width="25.25" style="769" bestFit="1" customWidth="1"/>
    <col min="15327" max="15328" width="27.5" style="769" bestFit="1" customWidth="1"/>
    <col min="15329" max="15329" width="25.25" style="769" bestFit="1" customWidth="1"/>
    <col min="15330" max="15331" width="27.5" style="769" bestFit="1" customWidth="1"/>
    <col min="15332" max="15332" width="29.625" style="769" bestFit="1" customWidth="1"/>
    <col min="15333" max="15333" width="27.5" style="769" bestFit="1" customWidth="1"/>
    <col min="15334" max="15334" width="24.5" style="769" bestFit="1" customWidth="1"/>
    <col min="15335" max="15335" width="29" style="769" bestFit="1" customWidth="1"/>
    <col min="15336" max="15337" width="20.75" style="769" bestFit="1" customWidth="1"/>
    <col min="15338" max="15338" width="27.5" style="769" bestFit="1" customWidth="1"/>
    <col min="15339" max="15340" width="23" style="769" bestFit="1" customWidth="1"/>
    <col min="15341" max="15341" width="29.625" style="769" bestFit="1" customWidth="1"/>
    <col min="15342" max="15342" width="9.125" style="769" bestFit="1" customWidth="1"/>
    <col min="15343" max="15345" width="18.125" style="769" bestFit="1" customWidth="1"/>
    <col min="15346" max="15346" width="20.375" style="769" bestFit="1" customWidth="1"/>
    <col min="15347" max="15347" width="25.25" style="769" bestFit="1" customWidth="1"/>
    <col min="15348" max="15348" width="27.5" style="769" bestFit="1" customWidth="1"/>
    <col min="15349" max="15350" width="9.125" style="769" bestFit="1" customWidth="1"/>
    <col min="15351" max="15351" width="11.25" style="769" bestFit="1" customWidth="1"/>
    <col min="15352" max="15352" width="15" style="769" bestFit="1" customWidth="1"/>
    <col min="15353" max="15353" width="16.375" style="769" bestFit="1" customWidth="1"/>
    <col min="15354" max="15356" width="23.25" style="769" bestFit="1" customWidth="1"/>
    <col min="15357" max="15358" width="20.75" style="769" bestFit="1" customWidth="1"/>
    <col min="15359" max="15359" width="6.625" style="769" bestFit="1" customWidth="1"/>
    <col min="15360" max="15360" width="9" style="769"/>
    <col min="15361" max="15361" width="16.375" style="769" bestFit="1" customWidth="1"/>
    <col min="15362" max="15362" width="14.125" style="769" bestFit="1" customWidth="1"/>
    <col min="15363" max="15365" width="9.75" style="769" bestFit="1" customWidth="1"/>
    <col min="15366" max="15366" width="14.125" style="769" bestFit="1" customWidth="1"/>
    <col min="15367" max="15367" width="15.25" style="769" customWidth="1"/>
    <col min="15368" max="15368" width="14.125" style="769" bestFit="1" customWidth="1"/>
    <col min="15369" max="15369" width="15.25" style="769" bestFit="1" customWidth="1"/>
    <col min="15370" max="15372" width="13.625" style="769" bestFit="1" customWidth="1"/>
    <col min="15373" max="15373" width="12" style="769" bestFit="1" customWidth="1"/>
    <col min="15374" max="15374" width="22.125" style="769" bestFit="1" customWidth="1"/>
    <col min="15375" max="15376" width="30.125" style="769" bestFit="1" customWidth="1"/>
    <col min="15377" max="15378" width="21" style="769" bestFit="1" customWidth="1"/>
    <col min="15379" max="15379" width="18.75" style="769" bestFit="1" customWidth="1"/>
    <col min="15380" max="15380" width="21" style="769" bestFit="1" customWidth="1"/>
    <col min="15381" max="15382" width="9.75" style="769" bestFit="1" customWidth="1"/>
    <col min="15383" max="15383" width="18.875" style="769" bestFit="1" customWidth="1"/>
    <col min="15384" max="15384" width="9.75" style="769" bestFit="1" customWidth="1"/>
    <col min="15385" max="15385" width="18.875" style="769" bestFit="1" customWidth="1"/>
    <col min="15386" max="15387" width="9.75" style="769" bestFit="1" customWidth="1"/>
    <col min="15388" max="15389" width="12.125" style="769" bestFit="1" customWidth="1"/>
    <col min="15390" max="15390" width="7.125" style="769" bestFit="1" customWidth="1"/>
    <col min="15391" max="15391" width="9.75" style="769" bestFit="1" customWidth="1"/>
    <col min="15392" max="15392" width="15.5" style="769" bestFit="1" customWidth="1"/>
    <col min="15393" max="15393" width="19.375" style="769" bestFit="1" customWidth="1"/>
    <col min="15394" max="15394" width="5.75" style="769" bestFit="1" customWidth="1"/>
    <col min="15395" max="15395" width="9.75" style="769" bestFit="1" customWidth="1"/>
    <col min="15396" max="15396" width="11.875" style="769" bestFit="1" customWidth="1"/>
    <col min="15397" max="15397" width="9.125" style="769" bestFit="1" customWidth="1"/>
    <col min="15398" max="15398" width="10.5" style="769" bestFit="1" customWidth="1"/>
    <col min="15399" max="15399" width="16.375" style="769" bestFit="1" customWidth="1"/>
    <col min="15400" max="15400" width="12.125" style="769" bestFit="1" customWidth="1"/>
    <col min="15401" max="15401" width="10.375" style="769" bestFit="1" customWidth="1"/>
    <col min="15402" max="15402" width="11.875" style="769" bestFit="1" customWidth="1"/>
    <col min="15403" max="15411" width="16.375" style="769" bestFit="1" customWidth="1"/>
    <col min="15412" max="15412" width="10.625" style="769" bestFit="1" customWidth="1"/>
    <col min="15413" max="15413" width="11.875" style="769" bestFit="1" customWidth="1"/>
    <col min="15414" max="15414" width="16.375" style="769" bestFit="1" customWidth="1"/>
    <col min="15415" max="15415" width="20.75" style="769" bestFit="1" customWidth="1"/>
    <col min="15416" max="15416" width="16.375" style="769" bestFit="1" customWidth="1"/>
    <col min="15417" max="15417" width="20.75" style="769" bestFit="1" customWidth="1"/>
    <col min="15418" max="15418" width="16.375" style="769" bestFit="1" customWidth="1"/>
    <col min="15419" max="15419" width="20.75" style="769" bestFit="1" customWidth="1"/>
    <col min="15420" max="15420" width="16.375" style="769" bestFit="1" customWidth="1"/>
    <col min="15421" max="15421" width="20.75" style="769" bestFit="1" customWidth="1"/>
    <col min="15422" max="15422" width="16.375" style="769" bestFit="1" customWidth="1"/>
    <col min="15423" max="15423" width="20.75" style="769" bestFit="1" customWidth="1"/>
    <col min="15424" max="15424" width="14.125" style="769" bestFit="1" customWidth="1"/>
    <col min="15425" max="15425" width="18.625" style="769" bestFit="1" customWidth="1"/>
    <col min="15426" max="15426" width="16.375" style="769" bestFit="1" customWidth="1"/>
    <col min="15427" max="15427" width="20.75" style="769" bestFit="1" customWidth="1"/>
    <col min="15428" max="15428" width="16.375" style="769" bestFit="1" customWidth="1"/>
    <col min="15429" max="15429" width="20.75" style="769" bestFit="1" customWidth="1"/>
    <col min="15430" max="15435" width="23" style="769" bestFit="1" customWidth="1"/>
    <col min="15436" max="15437" width="18.625" style="769" bestFit="1" customWidth="1"/>
    <col min="15438" max="15438" width="10.5" style="769" bestFit="1" customWidth="1"/>
    <col min="15439" max="15439" width="11.875" style="769" bestFit="1" customWidth="1"/>
    <col min="15440" max="15440" width="10.5" style="769" bestFit="1" customWidth="1"/>
    <col min="15441" max="15442" width="11.875" style="769" bestFit="1" customWidth="1"/>
    <col min="15443" max="15443" width="16.375" style="769" bestFit="1" customWidth="1"/>
    <col min="15444" max="15444" width="17.875" style="769" bestFit="1" customWidth="1"/>
    <col min="15445" max="15445" width="22.25" style="769" bestFit="1" customWidth="1"/>
    <col min="15446" max="15446" width="7.75" style="769" bestFit="1" customWidth="1"/>
    <col min="15447" max="15449" width="11.875" style="769" bestFit="1" customWidth="1"/>
    <col min="15450" max="15450" width="16.375" style="769" bestFit="1" customWidth="1"/>
    <col min="15451" max="15453" width="11.875" style="769" bestFit="1" customWidth="1"/>
    <col min="15454" max="15454" width="14.125" style="769" bestFit="1" customWidth="1"/>
    <col min="15455" max="15455" width="11.875" style="769" bestFit="1" customWidth="1"/>
    <col min="15456" max="15456" width="16.375" style="769" bestFit="1" customWidth="1"/>
    <col min="15457" max="15457" width="18.625" style="769" bestFit="1" customWidth="1"/>
    <col min="15458" max="15458" width="10.5" style="769" bestFit="1" customWidth="1"/>
    <col min="15459" max="15459" width="14.25" style="769" bestFit="1" customWidth="1"/>
    <col min="15460" max="15461" width="13.375" style="769" bestFit="1" customWidth="1"/>
    <col min="15462" max="15462" width="16.375" style="769" bestFit="1" customWidth="1"/>
    <col min="15463" max="15463" width="16.5" style="769" bestFit="1" customWidth="1"/>
    <col min="15464" max="15465" width="20.125" style="769" bestFit="1" customWidth="1"/>
    <col min="15466" max="15467" width="23" style="769" bestFit="1" customWidth="1"/>
    <col min="15468" max="15468" width="18.625" style="769" bestFit="1" customWidth="1"/>
    <col min="15469" max="15469" width="9.25" style="769" bestFit="1" customWidth="1"/>
    <col min="15470" max="15470" width="7.25" style="769" bestFit="1" customWidth="1"/>
    <col min="15471" max="15471" width="10.375" style="769" bestFit="1" customWidth="1"/>
    <col min="15472" max="15473" width="11.875" style="769" bestFit="1" customWidth="1"/>
    <col min="15474" max="15474" width="14.375" style="769" bestFit="1" customWidth="1"/>
    <col min="15475" max="15475" width="11.875" style="769" bestFit="1" customWidth="1"/>
    <col min="15476" max="15477" width="16.375" style="769" bestFit="1" customWidth="1"/>
    <col min="15478" max="15478" width="11.875" style="769" bestFit="1" customWidth="1"/>
    <col min="15479" max="15480" width="16.375" style="769" bestFit="1" customWidth="1"/>
    <col min="15481" max="15481" width="17.875" style="769" bestFit="1" customWidth="1"/>
    <col min="15482" max="15482" width="16.375" style="769" bestFit="1" customWidth="1"/>
    <col min="15483" max="15483" width="17.875" style="769" bestFit="1" customWidth="1"/>
    <col min="15484" max="15484" width="5.75" style="769" bestFit="1" customWidth="1"/>
    <col min="15485" max="15486" width="9.75" style="769" bestFit="1" customWidth="1"/>
    <col min="15487" max="15487" width="7.75" style="769" bestFit="1" customWidth="1"/>
    <col min="15488" max="15488" width="9.75" style="769" bestFit="1" customWidth="1"/>
    <col min="15489" max="15489" width="59.375" style="769" bestFit="1" customWidth="1"/>
    <col min="15490" max="15490" width="45.5" style="769" bestFit="1" customWidth="1"/>
    <col min="15491" max="15491" width="27.625" style="769" bestFit="1" customWidth="1"/>
    <col min="15492" max="15492" width="11.875" style="769" bestFit="1" customWidth="1"/>
    <col min="15493" max="15496" width="14.125" style="769" bestFit="1" customWidth="1"/>
    <col min="15497" max="15497" width="15.625" style="769" bestFit="1" customWidth="1"/>
    <col min="15498" max="15498" width="14.125" style="769" bestFit="1" customWidth="1"/>
    <col min="15499" max="15500" width="19.625" style="769" bestFit="1" customWidth="1"/>
    <col min="15501" max="15501" width="21.875" style="769" bestFit="1" customWidth="1"/>
    <col min="15502" max="15502" width="19.375" style="769" bestFit="1" customWidth="1"/>
    <col min="15503" max="15503" width="16.375" style="769" bestFit="1" customWidth="1"/>
    <col min="15504" max="15504" width="23" style="769" bestFit="1" customWidth="1"/>
    <col min="15505" max="15506" width="14.125" style="769" bestFit="1" customWidth="1"/>
    <col min="15507" max="15507" width="23.25" style="769" bestFit="1" customWidth="1"/>
    <col min="15508" max="15509" width="14.375" style="769" bestFit="1" customWidth="1"/>
    <col min="15510" max="15510" width="23.125" style="769" bestFit="1" customWidth="1"/>
    <col min="15511" max="15511" width="18.875" style="769" bestFit="1" customWidth="1"/>
    <col min="15512" max="15512" width="14.375" style="769" bestFit="1" customWidth="1"/>
    <col min="15513" max="15513" width="16.5" style="769" bestFit="1" customWidth="1"/>
    <col min="15514" max="15514" width="25.25" style="769" bestFit="1" customWidth="1"/>
    <col min="15515" max="15516" width="18.625" style="769" bestFit="1" customWidth="1"/>
    <col min="15517" max="15517" width="23" style="769" bestFit="1" customWidth="1"/>
    <col min="15518" max="15519" width="26.75" style="769" bestFit="1" customWidth="1"/>
    <col min="15520" max="15520" width="25.25" style="769" bestFit="1" customWidth="1"/>
    <col min="15521" max="15521" width="29.625" style="769" bestFit="1" customWidth="1"/>
    <col min="15522" max="15522" width="25.25" style="769" bestFit="1" customWidth="1"/>
    <col min="15523" max="15523" width="29.625" style="769" bestFit="1" customWidth="1"/>
    <col min="15524" max="15527" width="20.875" style="769" bestFit="1" customWidth="1"/>
    <col min="15528" max="15528" width="13.875" style="769" bestFit="1" customWidth="1"/>
    <col min="15529" max="15529" width="16.5" style="769" bestFit="1" customWidth="1"/>
    <col min="15530" max="15530" width="7.75" style="769" bestFit="1" customWidth="1"/>
    <col min="15531" max="15531" width="20.75" style="769" bestFit="1" customWidth="1"/>
    <col min="15532" max="15534" width="16.375" style="769" bestFit="1" customWidth="1"/>
    <col min="15535" max="15538" width="31" style="769" bestFit="1" customWidth="1"/>
    <col min="15539" max="15540" width="18.625" style="769" bestFit="1" customWidth="1"/>
    <col min="15541" max="15541" width="16.375" style="769" bestFit="1" customWidth="1"/>
    <col min="15542" max="15543" width="18.625" style="769" bestFit="1" customWidth="1"/>
    <col min="15544" max="15544" width="16.375" style="769" bestFit="1" customWidth="1"/>
    <col min="15545" max="15546" width="18.625" style="769" bestFit="1" customWidth="1"/>
    <col min="15547" max="15547" width="20.75" style="769" bestFit="1" customWidth="1"/>
    <col min="15548" max="15549" width="23" style="769" bestFit="1" customWidth="1"/>
    <col min="15550" max="15550" width="25.25" style="769" bestFit="1" customWidth="1"/>
    <col min="15551" max="15551" width="23" style="769" bestFit="1" customWidth="1"/>
    <col min="15552" max="15552" width="20.75" style="769" bestFit="1" customWidth="1"/>
    <col min="15553" max="15554" width="23" style="769" bestFit="1" customWidth="1"/>
    <col min="15555" max="15555" width="25.25" style="769" bestFit="1" customWidth="1"/>
    <col min="15556" max="15556" width="23" style="769" bestFit="1" customWidth="1"/>
    <col min="15557" max="15557" width="18.625" style="769" bestFit="1" customWidth="1"/>
    <col min="15558" max="15560" width="20.75" style="769" bestFit="1" customWidth="1"/>
    <col min="15561" max="15561" width="19.75" style="769" bestFit="1" customWidth="1"/>
    <col min="15562" max="15563" width="22" style="769" bestFit="1" customWidth="1"/>
    <col min="15564" max="15564" width="14.125" style="769" bestFit="1" customWidth="1"/>
    <col min="15565" max="15566" width="20.75" style="769" bestFit="1" customWidth="1"/>
    <col min="15567" max="15568" width="18.625" style="769" bestFit="1" customWidth="1"/>
    <col min="15569" max="15571" width="20.75" style="769" bestFit="1" customWidth="1"/>
    <col min="15572" max="15573" width="23" style="769" bestFit="1" customWidth="1"/>
    <col min="15574" max="15574" width="20.75" style="769" bestFit="1" customWidth="1"/>
    <col min="15575" max="15576" width="23" style="769" bestFit="1" customWidth="1"/>
    <col min="15577" max="15577" width="25.25" style="769" bestFit="1" customWidth="1"/>
    <col min="15578" max="15579" width="23" style="769" bestFit="1" customWidth="1"/>
    <col min="15580" max="15582" width="25.25" style="769" bestFit="1" customWidth="1"/>
    <col min="15583" max="15584" width="27.5" style="769" bestFit="1" customWidth="1"/>
    <col min="15585" max="15585" width="25.25" style="769" bestFit="1" customWidth="1"/>
    <col min="15586" max="15587" width="27.5" style="769" bestFit="1" customWidth="1"/>
    <col min="15588" max="15588" width="29.625" style="769" bestFit="1" customWidth="1"/>
    <col min="15589" max="15589" width="27.5" style="769" bestFit="1" customWidth="1"/>
    <col min="15590" max="15590" width="24.5" style="769" bestFit="1" customWidth="1"/>
    <col min="15591" max="15591" width="29" style="769" bestFit="1" customWidth="1"/>
    <col min="15592" max="15593" width="20.75" style="769" bestFit="1" customWidth="1"/>
    <col min="15594" max="15594" width="27.5" style="769" bestFit="1" customWidth="1"/>
    <col min="15595" max="15596" width="23" style="769" bestFit="1" customWidth="1"/>
    <col min="15597" max="15597" width="29.625" style="769" bestFit="1" customWidth="1"/>
    <col min="15598" max="15598" width="9.125" style="769" bestFit="1" customWidth="1"/>
    <col min="15599" max="15601" width="18.125" style="769" bestFit="1" customWidth="1"/>
    <col min="15602" max="15602" width="20.375" style="769" bestFit="1" customWidth="1"/>
    <col min="15603" max="15603" width="25.25" style="769" bestFit="1" customWidth="1"/>
    <col min="15604" max="15604" width="27.5" style="769" bestFit="1" customWidth="1"/>
    <col min="15605" max="15606" width="9.125" style="769" bestFit="1" customWidth="1"/>
    <col min="15607" max="15607" width="11.25" style="769" bestFit="1" customWidth="1"/>
    <col min="15608" max="15608" width="15" style="769" bestFit="1" customWidth="1"/>
    <col min="15609" max="15609" width="16.375" style="769" bestFit="1" customWidth="1"/>
    <col min="15610" max="15612" width="23.25" style="769" bestFit="1" customWidth="1"/>
    <col min="15613" max="15614" width="20.75" style="769" bestFit="1" customWidth="1"/>
    <col min="15615" max="15615" width="6.625" style="769" bestFit="1" customWidth="1"/>
    <col min="15616" max="15616" width="9" style="769"/>
    <col min="15617" max="15617" width="16.375" style="769" bestFit="1" customWidth="1"/>
    <col min="15618" max="15618" width="14.125" style="769" bestFit="1" customWidth="1"/>
    <col min="15619" max="15621" width="9.75" style="769" bestFit="1" customWidth="1"/>
    <col min="15622" max="15622" width="14.125" style="769" bestFit="1" customWidth="1"/>
    <col min="15623" max="15623" width="15.25" style="769" customWidth="1"/>
    <col min="15624" max="15624" width="14.125" style="769" bestFit="1" customWidth="1"/>
    <col min="15625" max="15625" width="15.25" style="769" bestFit="1" customWidth="1"/>
    <col min="15626" max="15628" width="13.625" style="769" bestFit="1" customWidth="1"/>
    <col min="15629" max="15629" width="12" style="769" bestFit="1" customWidth="1"/>
    <col min="15630" max="15630" width="22.125" style="769" bestFit="1" customWidth="1"/>
    <col min="15631" max="15632" width="30.125" style="769" bestFit="1" customWidth="1"/>
    <col min="15633" max="15634" width="21" style="769" bestFit="1" customWidth="1"/>
    <col min="15635" max="15635" width="18.75" style="769" bestFit="1" customWidth="1"/>
    <col min="15636" max="15636" width="21" style="769" bestFit="1" customWidth="1"/>
    <col min="15637" max="15638" width="9.75" style="769" bestFit="1" customWidth="1"/>
    <col min="15639" max="15639" width="18.875" style="769" bestFit="1" customWidth="1"/>
    <col min="15640" max="15640" width="9.75" style="769" bestFit="1" customWidth="1"/>
    <col min="15641" max="15641" width="18.875" style="769" bestFit="1" customWidth="1"/>
    <col min="15642" max="15643" width="9.75" style="769" bestFit="1" customWidth="1"/>
    <col min="15644" max="15645" width="12.125" style="769" bestFit="1" customWidth="1"/>
    <col min="15646" max="15646" width="7.125" style="769" bestFit="1" customWidth="1"/>
    <col min="15647" max="15647" width="9.75" style="769" bestFit="1" customWidth="1"/>
    <col min="15648" max="15648" width="15.5" style="769" bestFit="1" customWidth="1"/>
    <col min="15649" max="15649" width="19.375" style="769" bestFit="1" customWidth="1"/>
    <col min="15650" max="15650" width="5.75" style="769" bestFit="1" customWidth="1"/>
    <col min="15651" max="15651" width="9.75" style="769" bestFit="1" customWidth="1"/>
    <col min="15652" max="15652" width="11.875" style="769" bestFit="1" customWidth="1"/>
    <col min="15653" max="15653" width="9.125" style="769" bestFit="1" customWidth="1"/>
    <col min="15654" max="15654" width="10.5" style="769" bestFit="1" customWidth="1"/>
    <col min="15655" max="15655" width="16.375" style="769" bestFit="1" customWidth="1"/>
    <col min="15656" max="15656" width="12.125" style="769" bestFit="1" customWidth="1"/>
    <col min="15657" max="15657" width="10.375" style="769" bestFit="1" customWidth="1"/>
    <col min="15658" max="15658" width="11.875" style="769" bestFit="1" customWidth="1"/>
    <col min="15659" max="15667" width="16.375" style="769" bestFit="1" customWidth="1"/>
    <col min="15668" max="15668" width="10.625" style="769" bestFit="1" customWidth="1"/>
    <col min="15669" max="15669" width="11.875" style="769" bestFit="1" customWidth="1"/>
    <col min="15670" max="15670" width="16.375" style="769" bestFit="1" customWidth="1"/>
    <col min="15671" max="15671" width="20.75" style="769" bestFit="1" customWidth="1"/>
    <col min="15672" max="15672" width="16.375" style="769" bestFit="1" customWidth="1"/>
    <col min="15673" max="15673" width="20.75" style="769" bestFit="1" customWidth="1"/>
    <col min="15674" max="15674" width="16.375" style="769" bestFit="1" customWidth="1"/>
    <col min="15675" max="15675" width="20.75" style="769" bestFit="1" customWidth="1"/>
    <col min="15676" max="15676" width="16.375" style="769" bestFit="1" customWidth="1"/>
    <col min="15677" max="15677" width="20.75" style="769" bestFit="1" customWidth="1"/>
    <col min="15678" max="15678" width="16.375" style="769" bestFit="1" customWidth="1"/>
    <col min="15679" max="15679" width="20.75" style="769" bestFit="1" customWidth="1"/>
    <col min="15680" max="15680" width="14.125" style="769" bestFit="1" customWidth="1"/>
    <col min="15681" max="15681" width="18.625" style="769" bestFit="1" customWidth="1"/>
    <col min="15682" max="15682" width="16.375" style="769" bestFit="1" customWidth="1"/>
    <col min="15683" max="15683" width="20.75" style="769" bestFit="1" customWidth="1"/>
    <col min="15684" max="15684" width="16.375" style="769" bestFit="1" customWidth="1"/>
    <col min="15685" max="15685" width="20.75" style="769" bestFit="1" customWidth="1"/>
    <col min="15686" max="15691" width="23" style="769" bestFit="1" customWidth="1"/>
    <col min="15692" max="15693" width="18.625" style="769" bestFit="1" customWidth="1"/>
    <col min="15694" max="15694" width="10.5" style="769" bestFit="1" customWidth="1"/>
    <col min="15695" max="15695" width="11.875" style="769" bestFit="1" customWidth="1"/>
    <col min="15696" max="15696" width="10.5" style="769" bestFit="1" customWidth="1"/>
    <col min="15697" max="15698" width="11.875" style="769" bestFit="1" customWidth="1"/>
    <col min="15699" max="15699" width="16.375" style="769" bestFit="1" customWidth="1"/>
    <col min="15700" max="15700" width="17.875" style="769" bestFit="1" customWidth="1"/>
    <col min="15701" max="15701" width="22.25" style="769" bestFit="1" customWidth="1"/>
    <col min="15702" max="15702" width="7.75" style="769" bestFit="1" customWidth="1"/>
    <col min="15703" max="15705" width="11.875" style="769" bestFit="1" customWidth="1"/>
    <col min="15706" max="15706" width="16.375" style="769" bestFit="1" customWidth="1"/>
    <col min="15707" max="15709" width="11.875" style="769" bestFit="1" customWidth="1"/>
    <col min="15710" max="15710" width="14.125" style="769" bestFit="1" customWidth="1"/>
    <col min="15711" max="15711" width="11.875" style="769" bestFit="1" customWidth="1"/>
    <col min="15712" max="15712" width="16.375" style="769" bestFit="1" customWidth="1"/>
    <col min="15713" max="15713" width="18.625" style="769" bestFit="1" customWidth="1"/>
    <col min="15714" max="15714" width="10.5" style="769" bestFit="1" customWidth="1"/>
    <col min="15715" max="15715" width="14.25" style="769" bestFit="1" customWidth="1"/>
    <col min="15716" max="15717" width="13.375" style="769" bestFit="1" customWidth="1"/>
    <col min="15718" max="15718" width="16.375" style="769" bestFit="1" customWidth="1"/>
    <col min="15719" max="15719" width="16.5" style="769" bestFit="1" customWidth="1"/>
    <col min="15720" max="15721" width="20.125" style="769" bestFit="1" customWidth="1"/>
    <col min="15722" max="15723" width="23" style="769" bestFit="1" customWidth="1"/>
    <col min="15724" max="15724" width="18.625" style="769" bestFit="1" customWidth="1"/>
    <col min="15725" max="15725" width="9.25" style="769" bestFit="1" customWidth="1"/>
    <col min="15726" max="15726" width="7.25" style="769" bestFit="1" customWidth="1"/>
    <col min="15727" max="15727" width="10.375" style="769" bestFit="1" customWidth="1"/>
    <col min="15728" max="15729" width="11.875" style="769" bestFit="1" customWidth="1"/>
    <col min="15730" max="15730" width="14.375" style="769" bestFit="1" customWidth="1"/>
    <col min="15731" max="15731" width="11.875" style="769" bestFit="1" customWidth="1"/>
    <col min="15732" max="15733" width="16.375" style="769" bestFit="1" customWidth="1"/>
    <col min="15734" max="15734" width="11.875" style="769" bestFit="1" customWidth="1"/>
    <col min="15735" max="15736" width="16.375" style="769" bestFit="1" customWidth="1"/>
    <col min="15737" max="15737" width="17.875" style="769" bestFit="1" customWidth="1"/>
    <col min="15738" max="15738" width="16.375" style="769" bestFit="1" customWidth="1"/>
    <col min="15739" max="15739" width="17.875" style="769" bestFit="1" customWidth="1"/>
    <col min="15740" max="15740" width="5.75" style="769" bestFit="1" customWidth="1"/>
    <col min="15741" max="15742" width="9.75" style="769" bestFit="1" customWidth="1"/>
    <col min="15743" max="15743" width="7.75" style="769" bestFit="1" customWidth="1"/>
    <col min="15744" max="15744" width="9.75" style="769" bestFit="1" customWidth="1"/>
    <col min="15745" max="15745" width="59.375" style="769" bestFit="1" customWidth="1"/>
    <col min="15746" max="15746" width="45.5" style="769" bestFit="1" customWidth="1"/>
    <col min="15747" max="15747" width="27.625" style="769" bestFit="1" customWidth="1"/>
    <col min="15748" max="15748" width="11.875" style="769" bestFit="1" customWidth="1"/>
    <col min="15749" max="15752" width="14.125" style="769" bestFit="1" customWidth="1"/>
    <col min="15753" max="15753" width="15.625" style="769" bestFit="1" customWidth="1"/>
    <col min="15754" max="15754" width="14.125" style="769" bestFit="1" customWidth="1"/>
    <col min="15755" max="15756" width="19.625" style="769" bestFit="1" customWidth="1"/>
    <col min="15757" max="15757" width="21.875" style="769" bestFit="1" customWidth="1"/>
    <col min="15758" max="15758" width="19.375" style="769" bestFit="1" customWidth="1"/>
    <col min="15759" max="15759" width="16.375" style="769" bestFit="1" customWidth="1"/>
    <col min="15760" max="15760" width="23" style="769" bestFit="1" customWidth="1"/>
    <col min="15761" max="15762" width="14.125" style="769" bestFit="1" customWidth="1"/>
    <col min="15763" max="15763" width="23.25" style="769" bestFit="1" customWidth="1"/>
    <col min="15764" max="15765" width="14.375" style="769" bestFit="1" customWidth="1"/>
    <col min="15766" max="15766" width="23.125" style="769" bestFit="1" customWidth="1"/>
    <col min="15767" max="15767" width="18.875" style="769" bestFit="1" customWidth="1"/>
    <col min="15768" max="15768" width="14.375" style="769" bestFit="1" customWidth="1"/>
    <col min="15769" max="15769" width="16.5" style="769" bestFit="1" customWidth="1"/>
    <col min="15770" max="15770" width="25.25" style="769" bestFit="1" customWidth="1"/>
    <col min="15771" max="15772" width="18.625" style="769" bestFit="1" customWidth="1"/>
    <col min="15773" max="15773" width="23" style="769" bestFit="1" customWidth="1"/>
    <col min="15774" max="15775" width="26.75" style="769" bestFit="1" customWidth="1"/>
    <col min="15776" max="15776" width="25.25" style="769" bestFit="1" customWidth="1"/>
    <col min="15777" max="15777" width="29.625" style="769" bestFit="1" customWidth="1"/>
    <col min="15778" max="15778" width="25.25" style="769" bestFit="1" customWidth="1"/>
    <col min="15779" max="15779" width="29.625" style="769" bestFit="1" customWidth="1"/>
    <col min="15780" max="15783" width="20.875" style="769" bestFit="1" customWidth="1"/>
    <col min="15784" max="15784" width="13.875" style="769" bestFit="1" customWidth="1"/>
    <col min="15785" max="15785" width="16.5" style="769" bestFit="1" customWidth="1"/>
    <col min="15786" max="15786" width="7.75" style="769" bestFit="1" customWidth="1"/>
    <col min="15787" max="15787" width="20.75" style="769" bestFit="1" customWidth="1"/>
    <col min="15788" max="15790" width="16.375" style="769" bestFit="1" customWidth="1"/>
    <col min="15791" max="15794" width="31" style="769" bestFit="1" customWidth="1"/>
    <col min="15795" max="15796" width="18.625" style="769" bestFit="1" customWidth="1"/>
    <col min="15797" max="15797" width="16.375" style="769" bestFit="1" customWidth="1"/>
    <col min="15798" max="15799" width="18.625" style="769" bestFit="1" customWidth="1"/>
    <col min="15800" max="15800" width="16.375" style="769" bestFit="1" customWidth="1"/>
    <col min="15801" max="15802" width="18.625" style="769" bestFit="1" customWidth="1"/>
    <col min="15803" max="15803" width="20.75" style="769" bestFit="1" customWidth="1"/>
    <col min="15804" max="15805" width="23" style="769" bestFit="1" customWidth="1"/>
    <col min="15806" max="15806" width="25.25" style="769" bestFit="1" customWidth="1"/>
    <col min="15807" max="15807" width="23" style="769" bestFit="1" customWidth="1"/>
    <col min="15808" max="15808" width="20.75" style="769" bestFit="1" customWidth="1"/>
    <col min="15809" max="15810" width="23" style="769" bestFit="1" customWidth="1"/>
    <col min="15811" max="15811" width="25.25" style="769" bestFit="1" customWidth="1"/>
    <col min="15812" max="15812" width="23" style="769" bestFit="1" customWidth="1"/>
    <col min="15813" max="15813" width="18.625" style="769" bestFit="1" customWidth="1"/>
    <col min="15814" max="15816" width="20.75" style="769" bestFit="1" customWidth="1"/>
    <col min="15817" max="15817" width="19.75" style="769" bestFit="1" customWidth="1"/>
    <col min="15818" max="15819" width="22" style="769" bestFit="1" customWidth="1"/>
    <col min="15820" max="15820" width="14.125" style="769" bestFit="1" customWidth="1"/>
    <col min="15821" max="15822" width="20.75" style="769" bestFit="1" customWidth="1"/>
    <col min="15823" max="15824" width="18.625" style="769" bestFit="1" customWidth="1"/>
    <col min="15825" max="15827" width="20.75" style="769" bestFit="1" customWidth="1"/>
    <col min="15828" max="15829" width="23" style="769" bestFit="1" customWidth="1"/>
    <col min="15830" max="15830" width="20.75" style="769" bestFit="1" customWidth="1"/>
    <col min="15831" max="15832" width="23" style="769" bestFit="1" customWidth="1"/>
    <col min="15833" max="15833" width="25.25" style="769" bestFit="1" customWidth="1"/>
    <col min="15834" max="15835" width="23" style="769" bestFit="1" customWidth="1"/>
    <col min="15836" max="15838" width="25.25" style="769" bestFit="1" customWidth="1"/>
    <col min="15839" max="15840" width="27.5" style="769" bestFit="1" customWidth="1"/>
    <col min="15841" max="15841" width="25.25" style="769" bestFit="1" customWidth="1"/>
    <col min="15842" max="15843" width="27.5" style="769" bestFit="1" customWidth="1"/>
    <col min="15844" max="15844" width="29.625" style="769" bestFit="1" customWidth="1"/>
    <col min="15845" max="15845" width="27.5" style="769" bestFit="1" customWidth="1"/>
    <col min="15846" max="15846" width="24.5" style="769" bestFit="1" customWidth="1"/>
    <col min="15847" max="15847" width="29" style="769" bestFit="1" customWidth="1"/>
    <col min="15848" max="15849" width="20.75" style="769" bestFit="1" customWidth="1"/>
    <col min="15850" max="15850" width="27.5" style="769" bestFit="1" customWidth="1"/>
    <col min="15851" max="15852" width="23" style="769" bestFit="1" customWidth="1"/>
    <col min="15853" max="15853" width="29.625" style="769" bestFit="1" customWidth="1"/>
    <col min="15854" max="15854" width="9.125" style="769" bestFit="1" customWidth="1"/>
    <col min="15855" max="15857" width="18.125" style="769" bestFit="1" customWidth="1"/>
    <col min="15858" max="15858" width="20.375" style="769" bestFit="1" customWidth="1"/>
    <col min="15859" max="15859" width="25.25" style="769" bestFit="1" customWidth="1"/>
    <col min="15860" max="15860" width="27.5" style="769" bestFit="1" customWidth="1"/>
    <col min="15861" max="15862" width="9.125" style="769" bestFit="1" customWidth="1"/>
    <col min="15863" max="15863" width="11.25" style="769" bestFit="1" customWidth="1"/>
    <col min="15864" max="15864" width="15" style="769" bestFit="1" customWidth="1"/>
    <col min="15865" max="15865" width="16.375" style="769" bestFit="1" customWidth="1"/>
    <col min="15866" max="15868" width="23.25" style="769" bestFit="1" customWidth="1"/>
    <col min="15869" max="15870" width="20.75" style="769" bestFit="1" customWidth="1"/>
    <col min="15871" max="15871" width="6.625" style="769" bestFit="1" customWidth="1"/>
    <col min="15872" max="15872" width="9" style="769"/>
    <col min="15873" max="15873" width="16.375" style="769" bestFit="1" customWidth="1"/>
    <col min="15874" max="15874" width="14.125" style="769" bestFit="1" customWidth="1"/>
    <col min="15875" max="15877" width="9.75" style="769" bestFit="1" customWidth="1"/>
    <col min="15878" max="15878" width="14.125" style="769" bestFit="1" customWidth="1"/>
    <col min="15879" max="15879" width="15.25" style="769" customWidth="1"/>
    <col min="15880" max="15880" width="14.125" style="769" bestFit="1" customWidth="1"/>
    <col min="15881" max="15881" width="15.25" style="769" bestFit="1" customWidth="1"/>
    <col min="15882" max="15884" width="13.625" style="769" bestFit="1" customWidth="1"/>
    <col min="15885" max="15885" width="12" style="769" bestFit="1" customWidth="1"/>
    <col min="15886" max="15886" width="22.125" style="769" bestFit="1" customWidth="1"/>
    <col min="15887" max="15888" width="30.125" style="769" bestFit="1" customWidth="1"/>
    <col min="15889" max="15890" width="21" style="769" bestFit="1" customWidth="1"/>
    <col min="15891" max="15891" width="18.75" style="769" bestFit="1" customWidth="1"/>
    <col min="15892" max="15892" width="21" style="769" bestFit="1" customWidth="1"/>
    <col min="15893" max="15894" width="9.75" style="769" bestFit="1" customWidth="1"/>
    <col min="15895" max="15895" width="18.875" style="769" bestFit="1" customWidth="1"/>
    <col min="15896" max="15896" width="9.75" style="769" bestFit="1" customWidth="1"/>
    <col min="15897" max="15897" width="18.875" style="769" bestFit="1" customWidth="1"/>
    <col min="15898" max="15899" width="9.75" style="769" bestFit="1" customWidth="1"/>
    <col min="15900" max="15901" width="12.125" style="769" bestFit="1" customWidth="1"/>
    <col min="15902" max="15902" width="7.125" style="769" bestFit="1" customWidth="1"/>
    <col min="15903" max="15903" width="9.75" style="769" bestFit="1" customWidth="1"/>
    <col min="15904" max="15904" width="15.5" style="769" bestFit="1" customWidth="1"/>
    <col min="15905" max="15905" width="19.375" style="769" bestFit="1" customWidth="1"/>
    <col min="15906" max="15906" width="5.75" style="769" bestFit="1" customWidth="1"/>
    <col min="15907" max="15907" width="9.75" style="769" bestFit="1" customWidth="1"/>
    <col min="15908" max="15908" width="11.875" style="769" bestFit="1" customWidth="1"/>
    <col min="15909" max="15909" width="9.125" style="769" bestFit="1" customWidth="1"/>
    <col min="15910" max="15910" width="10.5" style="769" bestFit="1" customWidth="1"/>
    <col min="15911" max="15911" width="16.375" style="769" bestFit="1" customWidth="1"/>
    <col min="15912" max="15912" width="12.125" style="769" bestFit="1" customWidth="1"/>
    <col min="15913" max="15913" width="10.375" style="769" bestFit="1" customWidth="1"/>
    <col min="15914" max="15914" width="11.875" style="769" bestFit="1" customWidth="1"/>
    <col min="15915" max="15923" width="16.375" style="769" bestFit="1" customWidth="1"/>
    <col min="15924" max="15924" width="10.625" style="769" bestFit="1" customWidth="1"/>
    <col min="15925" max="15925" width="11.875" style="769" bestFit="1" customWidth="1"/>
    <col min="15926" max="15926" width="16.375" style="769" bestFit="1" customWidth="1"/>
    <col min="15927" max="15927" width="20.75" style="769" bestFit="1" customWidth="1"/>
    <col min="15928" max="15928" width="16.375" style="769" bestFit="1" customWidth="1"/>
    <col min="15929" max="15929" width="20.75" style="769" bestFit="1" customWidth="1"/>
    <col min="15930" max="15930" width="16.375" style="769" bestFit="1" customWidth="1"/>
    <col min="15931" max="15931" width="20.75" style="769" bestFit="1" customWidth="1"/>
    <col min="15932" max="15932" width="16.375" style="769" bestFit="1" customWidth="1"/>
    <col min="15933" max="15933" width="20.75" style="769" bestFit="1" customWidth="1"/>
    <col min="15934" max="15934" width="16.375" style="769" bestFit="1" customWidth="1"/>
    <col min="15935" max="15935" width="20.75" style="769" bestFit="1" customWidth="1"/>
    <col min="15936" max="15936" width="14.125" style="769" bestFit="1" customWidth="1"/>
    <col min="15937" max="15937" width="18.625" style="769" bestFit="1" customWidth="1"/>
    <col min="15938" max="15938" width="16.375" style="769" bestFit="1" customWidth="1"/>
    <col min="15939" max="15939" width="20.75" style="769" bestFit="1" customWidth="1"/>
    <col min="15940" max="15940" width="16.375" style="769" bestFit="1" customWidth="1"/>
    <col min="15941" max="15941" width="20.75" style="769" bestFit="1" customWidth="1"/>
    <col min="15942" max="15947" width="23" style="769" bestFit="1" customWidth="1"/>
    <col min="15948" max="15949" width="18.625" style="769" bestFit="1" customWidth="1"/>
    <col min="15950" max="15950" width="10.5" style="769" bestFit="1" customWidth="1"/>
    <col min="15951" max="15951" width="11.875" style="769" bestFit="1" customWidth="1"/>
    <col min="15952" max="15952" width="10.5" style="769" bestFit="1" customWidth="1"/>
    <col min="15953" max="15954" width="11.875" style="769" bestFit="1" customWidth="1"/>
    <col min="15955" max="15955" width="16.375" style="769" bestFit="1" customWidth="1"/>
    <col min="15956" max="15956" width="17.875" style="769" bestFit="1" customWidth="1"/>
    <col min="15957" max="15957" width="22.25" style="769" bestFit="1" customWidth="1"/>
    <col min="15958" max="15958" width="7.75" style="769" bestFit="1" customWidth="1"/>
    <col min="15959" max="15961" width="11.875" style="769" bestFit="1" customWidth="1"/>
    <col min="15962" max="15962" width="16.375" style="769" bestFit="1" customWidth="1"/>
    <col min="15963" max="15965" width="11.875" style="769" bestFit="1" customWidth="1"/>
    <col min="15966" max="15966" width="14.125" style="769" bestFit="1" customWidth="1"/>
    <col min="15967" max="15967" width="11.875" style="769" bestFit="1" customWidth="1"/>
    <col min="15968" max="15968" width="16.375" style="769" bestFit="1" customWidth="1"/>
    <col min="15969" max="15969" width="18.625" style="769" bestFit="1" customWidth="1"/>
    <col min="15970" max="15970" width="10.5" style="769" bestFit="1" customWidth="1"/>
    <col min="15971" max="15971" width="14.25" style="769" bestFit="1" customWidth="1"/>
    <col min="15972" max="15973" width="13.375" style="769" bestFit="1" customWidth="1"/>
    <col min="15974" max="15974" width="16.375" style="769" bestFit="1" customWidth="1"/>
    <col min="15975" max="15975" width="16.5" style="769" bestFit="1" customWidth="1"/>
    <col min="15976" max="15977" width="20.125" style="769" bestFit="1" customWidth="1"/>
    <col min="15978" max="15979" width="23" style="769" bestFit="1" customWidth="1"/>
    <col min="15980" max="15980" width="18.625" style="769" bestFit="1" customWidth="1"/>
    <col min="15981" max="15981" width="9.25" style="769" bestFit="1" customWidth="1"/>
    <col min="15982" max="15982" width="7.25" style="769" bestFit="1" customWidth="1"/>
    <col min="15983" max="15983" width="10.375" style="769" bestFit="1" customWidth="1"/>
    <col min="15984" max="15985" width="11.875" style="769" bestFit="1" customWidth="1"/>
    <col min="15986" max="15986" width="14.375" style="769" bestFit="1" customWidth="1"/>
    <col min="15987" max="15987" width="11.875" style="769" bestFit="1" customWidth="1"/>
    <col min="15988" max="15989" width="16.375" style="769" bestFit="1" customWidth="1"/>
    <col min="15990" max="15990" width="11.875" style="769" bestFit="1" customWidth="1"/>
    <col min="15991" max="15992" width="16.375" style="769" bestFit="1" customWidth="1"/>
    <col min="15993" max="15993" width="17.875" style="769" bestFit="1" customWidth="1"/>
    <col min="15994" max="15994" width="16.375" style="769" bestFit="1" customWidth="1"/>
    <col min="15995" max="15995" width="17.875" style="769" bestFit="1" customWidth="1"/>
    <col min="15996" max="15996" width="5.75" style="769" bestFit="1" customWidth="1"/>
    <col min="15997" max="15998" width="9.75" style="769" bestFit="1" customWidth="1"/>
    <col min="15999" max="15999" width="7.75" style="769" bestFit="1" customWidth="1"/>
    <col min="16000" max="16000" width="9.75" style="769" bestFit="1" customWidth="1"/>
    <col min="16001" max="16001" width="59.375" style="769" bestFit="1" customWidth="1"/>
    <col min="16002" max="16002" width="45.5" style="769" bestFit="1" customWidth="1"/>
    <col min="16003" max="16003" width="27.625" style="769" bestFit="1" customWidth="1"/>
    <col min="16004" max="16004" width="11.875" style="769" bestFit="1" customWidth="1"/>
    <col min="16005" max="16008" width="14.125" style="769" bestFit="1" customWidth="1"/>
    <col min="16009" max="16009" width="15.625" style="769" bestFit="1" customWidth="1"/>
    <col min="16010" max="16010" width="14.125" style="769" bestFit="1" customWidth="1"/>
    <col min="16011" max="16012" width="19.625" style="769" bestFit="1" customWidth="1"/>
    <col min="16013" max="16013" width="21.875" style="769" bestFit="1" customWidth="1"/>
    <col min="16014" max="16014" width="19.375" style="769" bestFit="1" customWidth="1"/>
    <col min="16015" max="16015" width="16.375" style="769" bestFit="1" customWidth="1"/>
    <col min="16016" max="16016" width="23" style="769" bestFit="1" customWidth="1"/>
    <col min="16017" max="16018" width="14.125" style="769" bestFit="1" customWidth="1"/>
    <col min="16019" max="16019" width="23.25" style="769" bestFit="1" customWidth="1"/>
    <col min="16020" max="16021" width="14.375" style="769" bestFit="1" customWidth="1"/>
    <col min="16022" max="16022" width="23.125" style="769" bestFit="1" customWidth="1"/>
    <col min="16023" max="16023" width="18.875" style="769" bestFit="1" customWidth="1"/>
    <col min="16024" max="16024" width="14.375" style="769" bestFit="1" customWidth="1"/>
    <col min="16025" max="16025" width="16.5" style="769" bestFit="1" customWidth="1"/>
    <col min="16026" max="16026" width="25.25" style="769" bestFit="1" customWidth="1"/>
    <col min="16027" max="16028" width="18.625" style="769" bestFit="1" customWidth="1"/>
    <col min="16029" max="16029" width="23" style="769" bestFit="1" customWidth="1"/>
    <col min="16030" max="16031" width="26.75" style="769" bestFit="1" customWidth="1"/>
    <col min="16032" max="16032" width="25.25" style="769" bestFit="1" customWidth="1"/>
    <col min="16033" max="16033" width="29.625" style="769" bestFit="1" customWidth="1"/>
    <col min="16034" max="16034" width="25.25" style="769" bestFit="1" customWidth="1"/>
    <col min="16035" max="16035" width="29.625" style="769" bestFit="1" customWidth="1"/>
    <col min="16036" max="16039" width="20.875" style="769" bestFit="1" customWidth="1"/>
    <col min="16040" max="16040" width="13.875" style="769" bestFit="1" customWidth="1"/>
    <col min="16041" max="16041" width="16.5" style="769" bestFit="1" customWidth="1"/>
    <col min="16042" max="16042" width="7.75" style="769" bestFit="1" customWidth="1"/>
    <col min="16043" max="16043" width="20.75" style="769" bestFit="1" customWidth="1"/>
    <col min="16044" max="16046" width="16.375" style="769" bestFit="1" customWidth="1"/>
    <col min="16047" max="16050" width="31" style="769" bestFit="1" customWidth="1"/>
    <col min="16051" max="16052" width="18.625" style="769" bestFit="1" customWidth="1"/>
    <col min="16053" max="16053" width="16.375" style="769" bestFit="1" customWidth="1"/>
    <col min="16054" max="16055" width="18.625" style="769" bestFit="1" customWidth="1"/>
    <col min="16056" max="16056" width="16.375" style="769" bestFit="1" customWidth="1"/>
    <col min="16057" max="16058" width="18.625" style="769" bestFit="1" customWidth="1"/>
    <col min="16059" max="16059" width="20.75" style="769" bestFit="1" customWidth="1"/>
    <col min="16060" max="16061" width="23" style="769" bestFit="1" customWidth="1"/>
    <col min="16062" max="16062" width="25.25" style="769" bestFit="1" customWidth="1"/>
    <col min="16063" max="16063" width="23" style="769" bestFit="1" customWidth="1"/>
    <col min="16064" max="16064" width="20.75" style="769" bestFit="1" customWidth="1"/>
    <col min="16065" max="16066" width="23" style="769" bestFit="1" customWidth="1"/>
    <col min="16067" max="16067" width="25.25" style="769" bestFit="1" customWidth="1"/>
    <col min="16068" max="16068" width="23" style="769" bestFit="1" customWidth="1"/>
    <col min="16069" max="16069" width="18.625" style="769" bestFit="1" customWidth="1"/>
    <col min="16070" max="16072" width="20.75" style="769" bestFit="1" customWidth="1"/>
    <col min="16073" max="16073" width="19.75" style="769" bestFit="1" customWidth="1"/>
    <col min="16074" max="16075" width="22" style="769" bestFit="1" customWidth="1"/>
    <col min="16076" max="16076" width="14.125" style="769" bestFit="1" customWidth="1"/>
    <col min="16077" max="16078" width="20.75" style="769" bestFit="1" customWidth="1"/>
    <col min="16079" max="16080" width="18.625" style="769" bestFit="1" customWidth="1"/>
    <col min="16081" max="16083" width="20.75" style="769" bestFit="1" customWidth="1"/>
    <col min="16084" max="16085" width="23" style="769" bestFit="1" customWidth="1"/>
    <col min="16086" max="16086" width="20.75" style="769" bestFit="1" customWidth="1"/>
    <col min="16087" max="16088" width="23" style="769" bestFit="1" customWidth="1"/>
    <col min="16089" max="16089" width="25.25" style="769" bestFit="1" customWidth="1"/>
    <col min="16090" max="16091" width="23" style="769" bestFit="1" customWidth="1"/>
    <col min="16092" max="16094" width="25.25" style="769" bestFit="1" customWidth="1"/>
    <col min="16095" max="16096" width="27.5" style="769" bestFit="1" customWidth="1"/>
    <col min="16097" max="16097" width="25.25" style="769" bestFit="1" customWidth="1"/>
    <col min="16098" max="16099" width="27.5" style="769" bestFit="1" customWidth="1"/>
    <col min="16100" max="16100" width="29.625" style="769" bestFit="1" customWidth="1"/>
    <col min="16101" max="16101" width="27.5" style="769" bestFit="1" customWidth="1"/>
    <col min="16102" max="16102" width="24.5" style="769" bestFit="1" customWidth="1"/>
    <col min="16103" max="16103" width="29" style="769" bestFit="1" customWidth="1"/>
    <col min="16104" max="16105" width="20.75" style="769" bestFit="1" customWidth="1"/>
    <col min="16106" max="16106" width="27.5" style="769" bestFit="1" customWidth="1"/>
    <col min="16107" max="16108" width="23" style="769" bestFit="1" customWidth="1"/>
    <col min="16109" max="16109" width="29.625" style="769" bestFit="1" customWidth="1"/>
    <col min="16110" max="16110" width="9.125" style="769" bestFit="1" customWidth="1"/>
    <col min="16111" max="16113" width="18.125" style="769" bestFit="1" customWidth="1"/>
    <col min="16114" max="16114" width="20.375" style="769" bestFit="1" customWidth="1"/>
    <col min="16115" max="16115" width="25.25" style="769" bestFit="1" customWidth="1"/>
    <col min="16116" max="16116" width="27.5" style="769" bestFit="1" customWidth="1"/>
    <col min="16117" max="16118" width="9.125" style="769" bestFit="1" customWidth="1"/>
    <col min="16119" max="16119" width="11.25" style="769" bestFit="1" customWidth="1"/>
    <col min="16120" max="16120" width="15" style="769" bestFit="1" customWidth="1"/>
    <col min="16121" max="16121" width="16.375" style="769" bestFit="1" customWidth="1"/>
    <col min="16122" max="16124" width="23.25" style="769" bestFit="1" customWidth="1"/>
    <col min="16125" max="16126" width="20.75" style="769" bestFit="1" customWidth="1"/>
    <col min="16127" max="16127" width="6.625" style="769" bestFit="1" customWidth="1"/>
    <col min="16128" max="16128" width="9" style="769"/>
    <col min="16129" max="16129" width="16.375" style="769" bestFit="1" customWidth="1"/>
    <col min="16130" max="16130" width="14.125" style="769" bestFit="1" customWidth="1"/>
    <col min="16131" max="16133" width="9.75" style="769" bestFit="1" customWidth="1"/>
    <col min="16134" max="16134" width="14.125" style="769" bestFit="1" customWidth="1"/>
    <col min="16135" max="16135" width="15.25" style="769" customWidth="1"/>
    <col min="16136" max="16136" width="14.125" style="769" bestFit="1" customWidth="1"/>
    <col min="16137" max="16137" width="15.25" style="769" bestFit="1" customWidth="1"/>
    <col min="16138" max="16140" width="13.625" style="769" bestFit="1" customWidth="1"/>
    <col min="16141" max="16141" width="12" style="769" bestFit="1" customWidth="1"/>
    <col min="16142" max="16142" width="22.125" style="769" bestFit="1" customWidth="1"/>
    <col min="16143" max="16144" width="30.125" style="769" bestFit="1" customWidth="1"/>
    <col min="16145" max="16146" width="21" style="769" bestFit="1" customWidth="1"/>
    <col min="16147" max="16147" width="18.75" style="769" bestFit="1" customWidth="1"/>
    <col min="16148" max="16148" width="21" style="769" bestFit="1" customWidth="1"/>
    <col min="16149" max="16150" width="9.75" style="769" bestFit="1" customWidth="1"/>
    <col min="16151" max="16151" width="18.875" style="769" bestFit="1" customWidth="1"/>
    <col min="16152" max="16152" width="9.75" style="769" bestFit="1" customWidth="1"/>
    <col min="16153" max="16153" width="18.875" style="769" bestFit="1" customWidth="1"/>
    <col min="16154" max="16155" width="9.75" style="769" bestFit="1" customWidth="1"/>
    <col min="16156" max="16157" width="12.125" style="769" bestFit="1" customWidth="1"/>
    <col min="16158" max="16158" width="7.125" style="769" bestFit="1" customWidth="1"/>
    <col min="16159" max="16159" width="9.75" style="769" bestFit="1" customWidth="1"/>
    <col min="16160" max="16160" width="15.5" style="769" bestFit="1" customWidth="1"/>
    <col min="16161" max="16161" width="19.375" style="769" bestFit="1" customWidth="1"/>
    <col min="16162" max="16162" width="5.75" style="769" bestFit="1" customWidth="1"/>
    <col min="16163" max="16163" width="9.75" style="769" bestFit="1" customWidth="1"/>
    <col min="16164" max="16164" width="11.875" style="769" bestFit="1" customWidth="1"/>
    <col min="16165" max="16165" width="9.125" style="769" bestFit="1" customWidth="1"/>
    <col min="16166" max="16166" width="10.5" style="769" bestFit="1" customWidth="1"/>
    <col min="16167" max="16167" width="16.375" style="769" bestFit="1" customWidth="1"/>
    <col min="16168" max="16168" width="12.125" style="769" bestFit="1" customWidth="1"/>
    <col min="16169" max="16169" width="10.375" style="769" bestFit="1" customWidth="1"/>
    <col min="16170" max="16170" width="11.875" style="769" bestFit="1" customWidth="1"/>
    <col min="16171" max="16179" width="16.375" style="769" bestFit="1" customWidth="1"/>
    <col min="16180" max="16180" width="10.625" style="769" bestFit="1" customWidth="1"/>
    <col min="16181" max="16181" width="11.875" style="769" bestFit="1" customWidth="1"/>
    <col min="16182" max="16182" width="16.375" style="769" bestFit="1" customWidth="1"/>
    <col min="16183" max="16183" width="20.75" style="769" bestFit="1" customWidth="1"/>
    <col min="16184" max="16184" width="16.375" style="769" bestFit="1" customWidth="1"/>
    <col min="16185" max="16185" width="20.75" style="769" bestFit="1" customWidth="1"/>
    <col min="16186" max="16186" width="16.375" style="769" bestFit="1" customWidth="1"/>
    <col min="16187" max="16187" width="20.75" style="769" bestFit="1" customWidth="1"/>
    <col min="16188" max="16188" width="16.375" style="769" bestFit="1" customWidth="1"/>
    <col min="16189" max="16189" width="20.75" style="769" bestFit="1" customWidth="1"/>
    <col min="16190" max="16190" width="16.375" style="769" bestFit="1" customWidth="1"/>
    <col min="16191" max="16191" width="20.75" style="769" bestFit="1" customWidth="1"/>
    <col min="16192" max="16192" width="14.125" style="769" bestFit="1" customWidth="1"/>
    <col min="16193" max="16193" width="18.625" style="769" bestFit="1" customWidth="1"/>
    <col min="16194" max="16194" width="16.375" style="769" bestFit="1" customWidth="1"/>
    <col min="16195" max="16195" width="20.75" style="769" bestFit="1" customWidth="1"/>
    <col min="16196" max="16196" width="16.375" style="769" bestFit="1" customWidth="1"/>
    <col min="16197" max="16197" width="20.75" style="769" bestFit="1" customWidth="1"/>
    <col min="16198" max="16203" width="23" style="769" bestFit="1" customWidth="1"/>
    <col min="16204" max="16205" width="18.625" style="769" bestFit="1" customWidth="1"/>
    <col min="16206" max="16206" width="10.5" style="769" bestFit="1" customWidth="1"/>
    <col min="16207" max="16207" width="11.875" style="769" bestFit="1" customWidth="1"/>
    <col min="16208" max="16208" width="10.5" style="769" bestFit="1" customWidth="1"/>
    <col min="16209" max="16210" width="11.875" style="769" bestFit="1" customWidth="1"/>
    <col min="16211" max="16211" width="16.375" style="769" bestFit="1" customWidth="1"/>
    <col min="16212" max="16212" width="17.875" style="769" bestFit="1" customWidth="1"/>
    <col min="16213" max="16213" width="22.25" style="769" bestFit="1" customWidth="1"/>
    <col min="16214" max="16214" width="7.75" style="769" bestFit="1" customWidth="1"/>
    <col min="16215" max="16217" width="11.875" style="769" bestFit="1" customWidth="1"/>
    <col min="16218" max="16218" width="16.375" style="769" bestFit="1" customWidth="1"/>
    <col min="16219" max="16221" width="11.875" style="769" bestFit="1" customWidth="1"/>
    <col min="16222" max="16222" width="14.125" style="769" bestFit="1" customWidth="1"/>
    <col min="16223" max="16223" width="11.875" style="769" bestFit="1" customWidth="1"/>
    <col min="16224" max="16224" width="16.375" style="769" bestFit="1" customWidth="1"/>
    <col min="16225" max="16225" width="18.625" style="769" bestFit="1" customWidth="1"/>
    <col min="16226" max="16226" width="10.5" style="769" bestFit="1" customWidth="1"/>
    <col min="16227" max="16227" width="14.25" style="769" bestFit="1" customWidth="1"/>
    <col min="16228" max="16229" width="13.375" style="769" bestFit="1" customWidth="1"/>
    <col min="16230" max="16230" width="16.375" style="769" bestFit="1" customWidth="1"/>
    <col min="16231" max="16231" width="16.5" style="769" bestFit="1" customWidth="1"/>
    <col min="16232" max="16233" width="20.125" style="769" bestFit="1" customWidth="1"/>
    <col min="16234" max="16235" width="23" style="769" bestFit="1" customWidth="1"/>
    <col min="16236" max="16236" width="18.625" style="769" bestFit="1" customWidth="1"/>
    <col min="16237" max="16237" width="9.25" style="769" bestFit="1" customWidth="1"/>
    <col min="16238" max="16238" width="7.25" style="769" bestFit="1" customWidth="1"/>
    <col min="16239" max="16239" width="10.375" style="769" bestFit="1" customWidth="1"/>
    <col min="16240" max="16241" width="11.875" style="769" bestFit="1" customWidth="1"/>
    <col min="16242" max="16242" width="14.375" style="769" bestFit="1" customWidth="1"/>
    <col min="16243" max="16243" width="11.875" style="769" bestFit="1" customWidth="1"/>
    <col min="16244" max="16245" width="16.375" style="769" bestFit="1" customWidth="1"/>
    <col min="16246" max="16246" width="11.875" style="769" bestFit="1" customWidth="1"/>
    <col min="16247" max="16248" width="16.375" style="769" bestFit="1" customWidth="1"/>
    <col min="16249" max="16249" width="17.875" style="769" bestFit="1" customWidth="1"/>
    <col min="16250" max="16250" width="16.375" style="769" bestFit="1" customWidth="1"/>
    <col min="16251" max="16251" width="17.875" style="769" bestFit="1" customWidth="1"/>
    <col min="16252" max="16252" width="5.75" style="769" bestFit="1" customWidth="1"/>
    <col min="16253" max="16254" width="9.75" style="769" bestFit="1" customWidth="1"/>
    <col min="16255" max="16255" width="7.75" style="769" bestFit="1" customWidth="1"/>
    <col min="16256" max="16256" width="9.75" style="769" bestFit="1" customWidth="1"/>
    <col min="16257" max="16257" width="59.375" style="769" bestFit="1" customWidth="1"/>
    <col min="16258" max="16258" width="45.5" style="769" bestFit="1" customWidth="1"/>
    <col min="16259" max="16259" width="27.625" style="769" bestFit="1" customWidth="1"/>
    <col min="16260" max="16260" width="11.875" style="769" bestFit="1" customWidth="1"/>
    <col min="16261" max="16264" width="14.125" style="769" bestFit="1" customWidth="1"/>
    <col min="16265" max="16265" width="15.625" style="769" bestFit="1" customWidth="1"/>
    <col min="16266" max="16266" width="14.125" style="769" bestFit="1" customWidth="1"/>
    <col min="16267" max="16268" width="19.625" style="769" bestFit="1" customWidth="1"/>
    <col min="16269" max="16269" width="21.875" style="769" bestFit="1" customWidth="1"/>
    <col min="16270" max="16270" width="19.375" style="769" bestFit="1" customWidth="1"/>
    <col min="16271" max="16271" width="16.375" style="769" bestFit="1" customWidth="1"/>
    <col min="16272" max="16272" width="23" style="769" bestFit="1" customWidth="1"/>
    <col min="16273" max="16274" width="14.125" style="769" bestFit="1" customWidth="1"/>
    <col min="16275" max="16275" width="23.25" style="769" bestFit="1" customWidth="1"/>
    <col min="16276" max="16277" width="14.375" style="769" bestFit="1" customWidth="1"/>
    <col min="16278" max="16278" width="23.125" style="769" bestFit="1" customWidth="1"/>
    <col min="16279" max="16279" width="18.875" style="769" bestFit="1" customWidth="1"/>
    <col min="16280" max="16280" width="14.375" style="769" bestFit="1" customWidth="1"/>
    <col min="16281" max="16281" width="16.5" style="769" bestFit="1" customWidth="1"/>
    <col min="16282" max="16282" width="25.25" style="769" bestFit="1" customWidth="1"/>
    <col min="16283" max="16284" width="18.625" style="769" bestFit="1" customWidth="1"/>
    <col min="16285" max="16285" width="23" style="769" bestFit="1" customWidth="1"/>
    <col min="16286" max="16287" width="26.75" style="769" bestFit="1" customWidth="1"/>
    <col min="16288" max="16288" width="25.25" style="769" bestFit="1" customWidth="1"/>
    <col min="16289" max="16289" width="29.625" style="769" bestFit="1" customWidth="1"/>
    <col min="16290" max="16290" width="25.25" style="769" bestFit="1" customWidth="1"/>
    <col min="16291" max="16291" width="29.625" style="769" bestFit="1" customWidth="1"/>
    <col min="16292" max="16295" width="20.875" style="769" bestFit="1" customWidth="1"/>
    <col min="16296" max="16296" width="13.875" style="769" bestFit="1" customWidth="1"/>
    <col min="16297" max="16297" width="16.5" style="769" bestFit="1" customWidth="1"/>
    <col min="16298" max="16298" width="7.75" style="769" bestFit="1" customWidth="1"/>
    <col min="16299" max="16299" width="20.75" style="769" bestFit="1" customWidth="1"/>
    <col min="16300" max="16302" width="16.375" style="769" bestFit="1" customWidth="1"/>
    <col min="16303" max="16306" width="31" style="769" bestFit="1" customWidth="1"/>
    <col min="16307" max="16308" width="18.625" style="769" bestFit="1" customWidth="1"/>
    <col min="16309" max="16309" width="16.375" style="769" bestFit="1" customWidth="1"/>
    <col min="16310" max="16311" width="18.625" style="769" bestFit="1" customWidth="1"/>
    <col min="16312" max="16312" width="16.375" style="769" bestFit="1" customWidth="1"/>
    <col min="16313" max="16314" width="18.625" style="769" bestFit="1" customWidth="1"/>
    <col min="16315" max="16315" width="20.75" style="769" bestFit="1" customWidth="1"/>
    <col min="16316" max="16317" width="23" style="769" bestFit="1" customWidth="1"/>
    <col min="16318" max="16318" width="25.25" style="769" bestFit="1" customWidth="1"/>
    <col min="16319" max="16319" width="23" style="769" bestFit="1" customWidth="1"/>
    <col min="16320" max="16320" width="20.75" style="769" bestFit="1" customWidth="1"/>
    <col min="16321" max="16322" width="23" style="769" bestFit="1" customWidth="1"/>
    <col min="16323" max="16323" width="25.25" style="769" bestFit="1" customWidth="1"/>
    <col min="16324" max="16324" width="23" style="769" bestFit="1" customWidth="1"/>
    <col min="16325" max="16325" width="18.625" style="769" bestFit="1" customWidth="1"/>
    <col min="16326" max="16328" width="20.75" style="769" bestFit="1" customWidth="1"/>
    <col min="16329" max="16329" width="19.75" style="769" bestFit="1" customWidth="1"/>
    <col min="16330" max="16331" width="22" style="769" bestFit="1" customWidth="1"/>
    <col min="16332" max="16332" width="14.125" style="769" bestFit="1" customWidth="1"/>
    <col min="16333" max="16334" width="20.75" style="769" bestFit="1" customWidth="1"/>
    <col min="16335" max="16336" width="18.625" style="769" bestFit="1" customWidth="1"/>
    <col min="16337" max="16339" width="20.75" style="769" bestFit="1" customWidth="1"/>
    <col min="16340" max="16341" width="23" style="769" bestFit="1" customWidth="1"/>
    <col min="16342" max="16342" width="20.75" style="769" bestFit="1" customWidth="1"/>
    <col min="16343" max="16344" width="23" style="769" bestFit="1" customWidth="1"/>
    <col min="16345" max="16345" width="25.25" style="769" bestFit="1" customWidth="1"/>
    <col min="16346" max="16347" width="23" style="769" bestFit="1" customWidth="1"/>
    <col min="16348" max="16350" width="25.25" style="769" bestFit="1" customWidth="1"/>
    <col min="16351" max="16352" width="27.5" style="769" bestFit="1" customWidth="1"/>
    <col min="16353" max="16353" width="25.25" style="769" bestFit="1" customWidth="1"/>
    <col min="16354" max="16355" width="27.5" style="769" bestFit="1" customWidth="1"/>
    <col min="16356" max="16356" width="29.625" style="769" bestFit="1" customWidth="1"/>
    <col min="16357" max="16357" width="27.5" style="769" bestFit="1" customWidth="1"/>
    <col min="16358" max="16358" width="24.5" style="769" bestFit="1" customWidth="1"/>
    <col min="16359" max="16359" width="29" style="769" bestFit="1" customWidth="1"/>
    <col min="16360" max="16361" width="20.75" style="769" bestFit="1" customWidth="1"/>
    <col min="16362" max="16362" width="27.5" style="769" bestFit="1" customWidth="1"/>
    <col min="16363" max="16364" width="23" style="769" bestFit="1" customWidth="1"/>
    <col min="16365" max="16365" width="29.625" style="769" bestFit="1" customWidth="1"/>
    <col min="16366" max="16366" width="9.125" style="769" bestFit="1" customWidth="1"/>
    <col min="16367" max="16369" width="18.125" style="769" bestFit="1" customWidth="1"/>
    <col min="16370" max="16370" width="20.375" style="769" bestFit="1" customWidth="1"/>
    <col min="16371" max="16371" width="25.25" style="769" bestFit="1" customWidth="1"/>
    <col min="16372" max="16372" width="27.5" style="769" bestFit="1" customWidth="1"/>
    <col min="16373" max="16374" width="9.125" style="769" bestFit="1" customWidth="1"/>
    <col min="16375" max="16375" width="11.25" style="769" bestFit="1" customWidth="1"/>
    <col min="16376" max="16376" width="15" style="769" bestFit="1" customWidth="1"/>
    <col min="16377" max="16377" width="16.375" style="769" bestFit="1" customWidth="1"/>
    <col min="16378" max="16380" width="23.25" style="769" bestFit="1" customWidth="1"/>
    <col min="16381" max="16382" width="20.75" style="769" bestFit="1" customWidth="1"/>
    <col min="16383" max="16383" width="6.625" style="769" bestFit="1" customWidth="1"/>
    <col min="16384" max="16384" width="9" style="769"/>
  </cols>
  <sheetData>
    <row r="1" spans="1:254" s="988" customFormat="1">
      <c r="A1" s="987" t="s">
        <v>3794</v>
      </c>
      <c r="B1" s="987" t="s">
        <v>3795</v>
      </c>
      <c r="C1" s="987" t="s">
        <v>3796</v>
      </c>
      <c r="D1" s="987" t="s">
        <v>3797</v>
      </c>
      <c r="E1" s="987" t="s">
        <v>3798</v>
      </c>
      <c r="F1" s="987" t="s">
        <v>3799</v>
      </c>
      <c r="G1" s="987" t="s">
        <v>3800</v>
      </c>
      <c r="H1" s="987" t="s">
        <v>3801</v>
      </c>
      <c r="I1" s="987" t="s">
        <v>3802</v>
      </c>
      <c r="J1" s="987" t="s">
        <v>3803</v>
      </c>
      <c r="K1" s="987" t="s">
        <v>3804</v>
      </c>
      <c r="L1" s="987" t="s">
        <v>3805</v>
      </c>
      <c r="M1" s="987" t="s">
        <v>3806</v>
      </c>
      <c r="N1" s="987" t="s">
        <v>3807</v>
      </c>
      <c r="O1" s="987" t="s">
        <v>3808</v>
      </c>
      <c r="P1" s="987" t="s">
        <v>3809</v>
      </c>
      <c r="Q1" s="987" t="s">
        <v>3810</v>
      </c>
      <c r="R1" s="987" t="s">
        <v>3811</v>
      </c>
      <c r="S1" s="987" t="s">
        <v>3812</v>
      </c>
      <c r="T1" s="987" t="s">
        <v>3813</v>
      </c>
      <c r="U1" s="987" t="s">
        <v>3814</v>
      </c>
      <c r="V1" s="987" t="s">
        <v>3815</v>
      </c>
      <c r="W1" s="987" t="s">
        <v>3816</v>
      </c>
      <c r="X1" s="987" t="s">
        <v>3817</v>
      </c>
      <c r="Y1" s="987" t="s">
        <v>3818</v>
      </c>
      <c r="Z1" s="987" t="s">
        <v>3819</v>
      </c>
      <c r="AA1" s="987" t="s">
        <v>3820</v>
      </c>
      <c r="AB1" s="987" t="s">
        <v>3821</v>
      </c>
      <c r="AC1" s="987" t="s">
        <v>3822</v>
      </c>
      <c r="AD1" s="987" t="s">
        <v>3823</v>
      </c>
      <c r="AE1" s="987" t="s">
        <v>3824</v>
      </c>
      <c r="AF1" s="987" t="s">
        <v>3825</v>
      </c>
      <c r="AG1" s="987" t="s">
        <v>3826</v>
      </c>
      <c r="AH1" s="987" t="s">
        <v>3827</v>
      </c>
      <c r="AI1" s="987" t="s">
        <v>2828</v>
      </c>
      <c r="AJ1" s="987" t="s">
        <v>2829</v>
      </c>
      <c r="AK1" s="987" t="s">
        <v>2830</v>
      </c>
      <c r="AL1" s="987" t="s">
        <v>3828</v>
      </c>
      <c r="AM1" s="987" t="s">
        <v>3829</v>
      </c>
      <c r="AN1" s="987" t="s">
        <v>3830</v>
      </c>
      <c r="AO1" s="987" t="s">
        <v>3831</v>
      </c>
      <c r="AP1" s="987" t="s">
        <v>3832</v>
      </c>
      <c r="AQ1" s="987" t="s">
        <v>3833</v>
      </c>
      <c r="AR1" s="987" t="s">
        <v>3834</v>
      </c>
      <c r="AS1" s="987" t="s">
        <v>3835</v>
      </c>
      <c r="AT1" s="987" t="s">
        <v>3836</v>
      </c>
      <c r="AU1" s="987" t="s">
        <v>3837</v>
      </c>
      <c r="AV1" s="987" t="s">
        <v>3838</v>
      </c>
      <c r="AW1" s="987" t="s">
        <v>3839</v>
      </c>
      <c r="AX1" s="987" t="s">
        <v>3840</v>
      </c>
      <c r="AY1" s="987" t="s">
        <v>3841</v>
      </c>
      <c r="AZ1" s="987" t="s">
        <v>3842</v>
      </c>
      <c r="BA1" s="987" t="s">
        <v>3843</v>
      </c>
      <c r="BB1" s="987" t="s">
        <v>3844</v>
      </c>
      <c r="BC1" s="987" t="s">
        <v>3845</v>
      </c>
      <c r="BD1" s="987" t="s">
        <v>3846</v>
      </c>
      <c r="BE1" s="987" t="s">
        <v>3847</v>
      </c>
      <c r="BF1" s="987" t="s">
        <v>3848</v>
      </c>
      <c r="BG1" s="987" t="s">
        <v>3849</v>
      </c>
      <c r="BH1" s="987" t="s">
        <v>3850</v>
      </c>
      <c r="BI1" s="987" t="s">
        <v>3851</v>
      </c>
      <c r="BJ1" s="987" t="s">
        <v>3852</v>
      </c>
      <c r="BK1" s="987" t="s">
        <v>3853</v>
      </c>
      <c r="BL1" s="987" t="s">
        <v>3854</v>
      </c>
      <c r="BM1" s="987" t="s">
        <v>3855</v>
      </c>
      <c r="BN1" s="987" t="s">
        <v>3856</v>
      </c>
      <c r="BO1" s="987" t="s">
        <v>3857</v>
      </c>
      <c r="BP1" s="987" t="s">
        <v>3858</v>
      </c>
      <c r="BQ1" s="987" t="s">
        <v>3859</v>
      </c>
      <c r="BR1" s="987" t="s">
        <v>3860</v>
      </c>
      <c r="BS1" s="987" t="s">
        <v>3861</v>
      </c>
      <c r="BT1" s="987" t="s">
        <v>3862</v>
      </c>
      <c r="BU1" s="987" t="s">
        <v>3863</v>
      </c>
      <c r="BV1" s="987" t="s">
        <v>3864</v>
      </c>
      <c r="BW1" s="987" t="s">
        <v>3865</v>
      </c>
      <c r="BX1" s="987" t="s">
        <v>3866</v>
      </c>
      <c r="BY1" s="987" t="s">
        <v>3867</v>
      </c>
      <c r="BZ1" s="987" t="s">
        <v>3868</v>
      </c>
      <c r="CA1" s="987" t="s">
        <v>3869</v>
      </c>
      <c r="CB1" s="987" t="s">
        <v>3870</v>
      </c>
      <c r="CC1" s="987" t="s">
        <v>3871</v>
      </c>
      <c r="CD1" s="987" t="s">
        <v>3872</v>
      </c>
      <c r="CE1" s="987" t="s">
        <v>3873</v>
      </c>
      <c r="CF1" s="987" t="s">
        <v>3874</v>
      </c>
      <c r="CG1" s="987" t="s">
        <v>3875</v>
      </c>
      <c r="CH1" s="987" t="s">
        <v>3876</v>
      </c>
      <c r="CI1" s="987" t="s">
        <v>3877</v>
      </c>
      <c r="CJ1" s="987" t="s">
        <v>3878</v>
      </c>
      <c r="CK1" s="987" t="s">
        <v>3879</v>
      </c>
      <c r="CL1" s="987" t="s">
        <v>3880</v>
      </c>
      <c r="CM1" s="987" t="s">
        <v>3881</v>
      </c>
      <c r="CN1" s="987" t="s">
        <v>3882</v>
      </c>
      <c r="CO1" s="987" t="s">
        <v>3883</v>
      </c>
      <c r="CP1" s="987" t="s">
        <v>3884</v>
      </c>
      <c r="CQ1" s="987" t="s">
        <v>3885</v>
      </c>
      <c r="CR1" s="987" t="s">
        <v>3886</v>
      </c>
      <c r="CS1" s="987" t="s">
        <v>3887</v>
      </c>
      <c r="CT1" s="987" t="s">
        <v>3888</v>
      </c>
      <c r="CU1" s="987" t="s">
        <v>3889</v>
      </c>
      <c r="CV1" s="987" t="s">
        <v>3890</v>
      </c>
      <c r="CW1" s="987" t="s">
        <v>3891</v>
      </c>
      <c r="CX1" s="987" t="s">
        <v>3892</v>
      </c>
      <c r="CY1" s="987" t="s">
        <v>3893</v>
      </c>
      <c r="CZ1" s="987" t="s">
        <v>3894</v>
      </c>
      <c r="DA1" s="987" t="s">
        <v>3895</v>
      </c>
      <c r="DB1" s="987" t="s">
        <v>3896</v>
      </c>
      <c r="DC1" s="987" t="s">
        <v>3897</v>
      </c>
      <c r="DD1" s="987" t="s">
        <v>3898</v>
      </c>
      <c r="DE1" s="987" t="s">
        <v>3899</v>
      </c>
      <c r="DF1" s="987" t="s">
        <v>3900</v>
      </c>
      <c r="DG1" s="987" t="s">
        <v>3401</v>
      </c>
      <c r="DH1" s="987" t="s">
        <v>3901</v>
      </c>
      <c r="DI1" s="987" t="s">
        <v>3902</v>
      </c>
      <c r="DJ1" s="987" t="s">
        <v>3903</v>
      </c>
      <c r="DK1" s="987" t="s">
        <v>3904</v>
      </c>
      <c r="DL1" s="987" t="s">
        <v>3905</v>
      </c>
      <c r="DM1" s="987" t="s">
        <v>3906</v>
      </c>
      <c r="DN1" s="987" t="s">
        <v>3907</v>
      </c>
      <c r="DO1" s="987" t="s">
        <v>3908</v>
      </c>
      <c r="DP1" s="987" t="s">
        <v>3909</v>
      </c>
      <c r="DQ1" s="987" t="s">
        <v>3910</v>
      </c>
      <c r="DR1" s="987" t="s">
        <v>3911</v>
      </c>
      <c r="DS1" s="987" t="s">
        <v>3912</v>
      </c>
      <c r="DT1" s="987" t="s">
        <v>3913</v>
      </c>
      <c r="DU1" s="987" t="s">
        <v>3914</v>
      </c>
      <c r="DV1" s="987" t="s">
        <v>3915</v>
      </c>
      <c r="DW1" s="987" t="s">
        <v>3916</v>
      </c>
      <c r="DX1" s="987" t="s">
        <v>3917</v>
      </c>
      <c r="DY1" s="987" t="s">
        <v>3918</v>
      </c>
      <c r="DZ1" s="987" t="s">
        <v>3919</v>
      </c>
      <c r="EA1" s="987" t="s">
        <v>3920</v>
      </c>
      <c r="EB1" s="987" t="s">
        <v>3921</v>
      </c>
      <c r="EC1" s="987" t="s">
        <v>3922</v>
      </c>
      <c r="ED1" s="987" t="s">
        <v>3923</v>
      </c>
      <c r="EE1" s="987" t="s">
        <v>3924</v>
      </c>
      <c r="EF1" s="987" t="s">
        <v>3925</v>
      </c>
      <c r="EG1" s="987" t="s">
        <v>3926</v>
      </c>
      <c r="EH1" s="987" t="s">
        <v>3927</v>
      </c>
      <c r="EI1" s="987" t="s">
        <v>3928</v>
      </c>
      <c r="EJ1" s="987" t="s">
        <v>3929</v>
      </c>
      <c r="EK1" s="987" t="s">
        <v>3930</v>
      </c>
      <c r="EL1" s="987" t="s">
        <v>3931</v>
      </c>
      <c r="EM1" s="987" t="s">
        <v>3932</v>
      </c>
      <c r="EN1" s="987" t="s">
        <v>3933</v>
      </c>
      <c r="EO1" s="987" t="s">
        <v>3934</v>
      </c>
      <c r="EP1" s="987" t="s">
        <v>3935</v>
      </c>
      <c r="EQ1" s="987" t="s">
        <v>3936</v>
      </c>
      <c r="ER1" s="987" t="s">
        <v>3937</v>
      </c>
      <c r="ES1" s="987" t="s">
        <v>3938</v>
      </c>
      <c r="ET1" s="987" t="s">
        <v>3939</v>
      </c>
      <c r="EU1" s="987" t="s">
        <v>3940</v>
      </c>
      <c r="EV1" s="987" t="s">
        <v>3941</v>
      </c>
      <c r="EW1" s="987" t="s">
        <v>3942</v>
      </c>
      <c r="EX1" s="987" t="s">
        <v>3943</v>
      </c>
      <c r="EY1" s="987" t="s">
        <v>3944</v>
      </c>
      <c r="EZ1" s="987" t="s">
        <v>3945</v>
      </c>
      <c r="FA1" s="987" t="s">
        <v>3946</v>
      </c>
      <c r="FB1" s="987" t="s">
        <v>3947</v>
      </c>
      <c r="FC1" s="987" t="s">
        <v>3948</v>
      </c>
      <c r="FD1" s="987" t="s">
        <v>3949</v>
      </c>
      <c r="FE1" s="987" t="s">
        <v>3950</v>
      </c>
      <c r="FF1" s="987" t="s">
        <v>3951</v>
      </c>
      <c r="FG1" s="987" t="s">
        <v>3952</v>
      </c>
      <c r="FH1" s="987" t="s">
        <v>3953</v>
      </c>
      <c r="FI1" s="987" t="s">
        <v>3954</v>
      </c>
      <c r="FJ1" s="987" t="s">
        <v>3955</v>
      </c>
      <c r="FK1" s="987" t="s">
        <v>3956</v>
      </c>
      <c r="FL1" s="987" t="s">
        <v>3957</v>
      </c>
      <c r="FM1" s="987" t="s">
        <v>3958</v>
      </c>
      <c r="FN1" s="987" t="s">
        <v>3959</v>
      </c>
      <c r="FO1" s="987" t="s">
        <v>3960</v>
      </c>
      <c r="FP1" s="987" t="s">
        <v>3961</v>
      </c>
      <c r="FQ1" s="987" t="s">
        <v>3962</v>
      </c>
      <c r="FR1" s="987" t="s">
        <v>3963</v>
      </c>
      <c r="FS1" s="987" t="s">
        <v>3964</v>
      </c>
      <c r="FT1" s="987" t="s">
        <v>3965</v>
      </c>
      <c r="FU1" s="987" t="s">
        <v>3966</v>
      </c>
      <c r="FV1" s="987" t="s">
        <v>3967</v>
      </c>
      <c r="FW1" s="987" t="s">
        <v>4192</v>
      </c>
      <c r="FX1" s="987" t="s">
        <v>4193</v>
      </c>
      <c r="FY1" s="987" t="s">
        <v>4194</v>
      </c>
      <c r="FZ1" s="987" t="s">
        <v>4195</v>
      </c>
      <c r="GA1" s="987" t="s">
        <v>4191</v>
      </c>
      <c r="GB1" s="987" t="s">
        <v>4201</v>
      </c>
      <c r="GC1" s="987" t="s">
        <v>4202</v>
      </c>
      <c r="GD1" s="987" t="s">
        <v>4203</v>
      </c>
      <c r="GE1" s="987" t="s">
        <v>4204</v>
      </c>
      <c r="GF1" s="987" t="s">
        <v>4205</v>
      </c>
      <c r="GG1" s="987" t="s">
        <v>4206</v>
      </c>
      <c r="GH1" s="987" t="s">
        <v>3968</v>
      </c>
      <c r="GI1" s="987" t="s">
        <v>3969</v>
      </c>
      <c r="GJ1" s="987" t="s">
        <v>3970</v>
      </c>
      <c r="GK1" s="987" t="s">
        <v>3971</v>
      </c>
      <c r="GL1" s="987" t="s">
        <v>3972</v>
      </c>
      <c r="GM1" s="987" t="s">
        <v>3973</v>
      </c>
      <c r="GN1" s="987" t="s">
        <v>3974</v>
      </c>
      <c r="GO1" s="987" t="s">
        <v>3975</v>
      </c>
      <c r="GP1" s="987" t="s">
        <v>3976</v>
      </c>
      <c r="GQ1" s="987" t="s">
        <v>3977</v>
      </c>
      <c r="GR1" s="987" t="s">
        <v>3978</v>
      </c>
      <c r="GS1" s="987" t="s">
        <v>3979</v>
      </c>
      <c r="GT1" s="987" t="s">
        <v>3980</v>
      </c>
      <c r="GU1" s="987" t="s">
        <v>3981</v>
      </c>
      <c r="GV1" s="987" t="s">
        <v>3982</v>
      </c>
      <c r="GW1" s="987" t="s">
        <v>3983</v>
      </c>
      <c r="GX1" s="987" t="s">
        <v>3984</v>
      </c>
      <c r="GY1" s="987" t="s">
        <v>3985</v>
      </c>
      <c r="GZ1" s="987" t="s">
        <v>3986</v>
      </c>
      <c r="HA1" s="987" t="s">
        <v>3987</v>
      </c>
      <c r="HB1" s="987" t="s">
        <v>3988</v>
      </c>
      <c r="HC1" s="987" t="s">
        <v>3989</v>
      </c>
      <c r="HD1" s="987" t="s">
        <v>3990</v>
      </c>
      <c r="HE1" s="987" t="s">
        <v>3991</v>
      </c>
      <c r="HF1" s="987" t="s">
        <v>3992</v>
      </c>
      <c r="HG1" s="987" t="s">
        <v>3993</v>
      </c>
      <c r="HH1" s="987" t="s">
        <v>3994</v>
      </c>
      <c r="HI1" s="987" t="s">
        <v>3995</v>
      </c>
      <c r="HJ1" s="987" t="s">
        <v>3996</v>
      </c>
      <c r="HK1" s="987" t="s">
        <v>3997</v>
      </c>
      <c r="HL1" s="987" t="s">
        <v>3998</v>
      </c>
      <c r="HM1" s="987" t="s">
        <v>3999</v>
      </c>
      <c r="HN1" s="987" t="s">
        <v>4000</v>
      </c>
      <c r="HO1" s="987" t="s">
        <v>4001</v>
      </c>
      <c r="HP1" s="987" t="s">
        <v>4002</v>
      </c>
      <c r="HQ1" s="987" t="s">
        <v>4003</v>
      </c>
      <c r="HR1" s="987" t="s">
        <v>4004</v>
      </c>
      <c r="HS1" s="987" t="s">
        <v>4005</v>
      </c>
      <c r="HT1" s="987" t="s">
        <v>4006</v>
      </c>
      <c r="HU1" s="987" t="s">
        <v>4007</v>
      </c>
      <c r="HV1" s="987" t="s">
        <v>4008</v>
      </c>
      <c r="HW1" s="987" t="s">
        <v>4009</v>
      </c>
      <c r="HX1" s="987" t="s">
        <v>4010</v>
      </c>
      <c r="HY1" s="987" t="s">
        <v>4011</v>
      </c>
      <c r="HZ1" s="987" t="s">
        <v>4012</v>
      </c>
      <c r="IA1" s="987" t="s">
        <v>4013</v>
      </c>
      <c r="IB1" s="987" t="s">
        <v>4014</v>
      </c>
      <c r="IC1" s="987" t="s">
        <v>4015</v>
      </c>
      <c r="ID1" s="987" t="s">
        <v>4016</v>
      </c>
      <c r="IE1" s="987" t="s">
        <v>4017</v>
      </c>
      <c r="IF1" s="987" t="s">
        <v>4018</v>
      </c>
      <c r="IG1" s="987" t="s">
        <v>4019</v>
      </c>
      <c r="IH1" s="987" t="s">
        <v>4020</v>
      </c>
      <c r="II1" s="987" t="s">
        <v>4021</v>
      </c>
      <c r="IJ1" s="987" t="s">
        <v>4022</v>
      </c>
      <c r="IK1" s="987" t="s">
        <v>4023</v>
      </c>
      <c r="IL1" s="987" t="s">
        <v>4024</v>
      </c>
      <c r="IM1" s="987" t="s">
        <v>4025</v>
      </c>
      <c r="IN1" s="987" t="s">
        <v>4026</v>
      </c>
      <c r="IO1" s="987" t="s">
        <v>4027</v>
      </c>
      <c r="IP1" s="987" t="s">
        <v>4028</v>
      </c>
      <c r="IQ1" s="987" t="s">
        <v>4029</v>
      </c>
      <c r="IR1" s="987" t="s">
        <v>4030</v>
      </c>
      <c r="IS1" s="987" t="s">
        <v>4031</v>
      </c>
      <c r="IT1" s="987" t="s">
        <v>4032</v>
      </c>
    </row>
    <row r="2" spans="1:254" s="879" customFormat="1">
      <c r="A2" s="861" t="s">
        <v>4033</v>
      </c>
      <c r="B2" s="861"/>
      <c r="C2" s="861"/>
      <c r="D2" s="862" t="s">
        <v>4034</v>
      </c>
      <c r="E2" s="863" t="str">
        <f>IF('第一面 (計変)'!J29&lt;&gt;"","更","確")</f>
        <v>確</v>
      </c>
      <c r="F2" s="863" t="str">
        <f>IF(LEFT(第三面!F4,1)="山","梨",LEFT(第三面!F4,1))</f>
        <v/>
      </c>
      <c r="G2" s="863" t="str">
        <f>DBCS(IF(G15&lt;&gt;"",LEFT(G15,4)&amp;"－"&amp;H2,IF(G14&lt;&gt;"",LEFT(G14,4)&amp;"－"&amp;H2,DBCS("Ｋ"&amp;RIGHT(TEXT(G10,"y"),1)&amp;TEXT(G10,"mm")&amp;TEXT(G10,"dd")&amp;H10))))</f>
        <v>Ｋ００１００</v>
      </c>
      <c r="H2" s="864">
        <f>IF(H15&lt;&gt;0,H15,IF(AND('第一面 (計変)'!AJ29="確",'第一面 (計変)'!AM29=""),1,IF(AND('第一面 (計変)'!AJ29="更",'第一面 (計変)'!AM29=""),2,IF('第一面 (計変)'!AM29&lt;&gt;"",VALUE(RIGHT('第一面 (計変)'!AM29,1))+1,0))))</f>
        <v>0</v>
      </c>
      <c r="I2" s="864">
        <f>'第二面-3'!A52</f>
        <v>0</v>
      </c>
      <c r="J2" s="863" t="str">
        <f>建築主１!A2</f>
        <v>190001001</v>
      </c>
      <c r="K2" s="864" t="str">
        <f>IF('第二面（主）'!H5&lt;&gt;"",建築主２!A2,"")</f>
        <v/>
      </c>
      <c r="L2" s="864" t="str">
        <f>IF('第二面（主）'!H12&lt;&gt;"",建築主３!A2,"")</f>
        <v/>
      </c>
      <c r="M2" s="864" t="str">
        <f>IF(第二面!K17="","",SUBSTITUTE(第二面!K17,"-",""))</f>
        <v/>
      </c>
      <c r="N2" s="864" t="str">
        <f>IF(第二面!K27="","",SUBSTITUTE(第二面!K27,"-",""))</f>
        <v/>
      </c>
      <c r="O2" s="863" t="str">
        <f>IF(O10&lt;&gt;"",O10,IF(O11&lt;&gt;"",O11,IF(O12&lt;&gt;"",O12,"")))</f>
        <v/>
      </c>
      <c r="P2" s="863" t="str">
        <f>IF(P10&lt;&gt;"",P10,IF(P11&lt;&gt;"",P11,IF(P12&lt;&gt;"",P12,"")))</f>
        <v/>
      </c>
      <c r="Q2" s="863" t="str">
        <f>IFERROR(IF(LEFT(第三面!F4,3)="東京都","東京都",IF(FIND("県",第三面!F4,1)&gt;0,LEFT(第三面!F4,FIND("県",第三面!F4,1)),"")),"")</f>
        <v/>
      </c>
      <c r="R2" s="863" t="str">
        <f>IFERROR(MID(第三面!F4,LEN(TRIM(Q2))+1,IFERROR(FIND("区",第三面!F4,1),IFERROR(FIND("市",第三面!F4,1),IFERROR(FIND("町",第三面!F4,1),IFERROR(FIND("村",第三面!F4,1),""))))-LEN(TRIM(Q2))),"")</f>
        <v/>
      </c>
      <c r="S2" s="864">
        <f>IFERROR(MID(第三面!F4,FIND("区",第三面!F4,1)+1,99),IFERROR(MID(第三面!F4,FIND("市",第三面!F4,1)+1,99),IFERROR(MID(第三面!F4,FIND("町",第三面!F4,1)+1,99),IFERROR(MID(第三面!F4,FIND("村",第三面!F4,1)+1,99),))))</f>
        <v>0</v>
      </c>
      <c r="T2" s="863" t="str">
        <f>IF(第三面!F5="","",IFERROR(MID(第三面!F5,FIND("区",第三面!F5,1)+1,99),IFERROR(MID(第三面!F5,FIND("市",第三面!F5,1)+1,99),IFERROR(MID(第三面!F5,FIND("町",第三面!F5,1)+1,99),IFERROR(MID(第三面!F5,FIND("村",第三面!F5,1)+1,99),)))))</f>
        <v/>
      </c>
      <c r="U2" s="864">
        <f>SUM(第三面!J23,第三面!J24)</f>
        <v>0</v>
      </c>
      <c r="V2" s="864">
        <f>第三面!J32</f>
        <v>0</v>
      </c>
      <c r="W2" s="864">
        <f>第三面!P32</f>
        <v>0</v>
      </c>
      <c r="X2" s="865">
        <f>第三面!J37</f>
        <v>0</v>
      </c>
      <c r="Y2" s="865">
        <f>第三面!P37</f>
        <v>0</v>
      </c>
      <c r="Z2" s="866">
        <f>第三面!N28</f>
        <v>0</v>
      </c>
      <c r="AA2" s="863" t="str">
        <f>IF(第三面!C30="■","新築　","")&amp;IF(第三面!F30="■","増築　","")&amp;IF(第三面!I30="■","改築　","")&amp;IF(第三面!L30="■","移転　","")&amp;IF(第三面!O30="■","用途変更　","")&amp;IF(第三面!S30="■","大規模の修繕　","")&amp;IF(第三面!X30="■","大規模の模様替　","")</f>
        <v/>
      </c>
      <c r="AB2" s="864">
        <f>'第三面-2'!J10</f>
        <v>0</v>
      </c>
      <c r="AC2" s="867" t="str">
        <f>IF('第三面-2'!J11="","",'第三面-2'!J11)</f>
        <v/>
      </c>
      <c r="AD2" s="867" t="str">
        <f>'第三面-2'!J12&amp;"造"</f>
        <v>鉄骨造</v>
      </c>
      <c r="AE2" s="863" t="str">
        <f>IF('第三面-2'!T12="","",'第三面-2'!T12)&amp;IF('第三面-2'!T12="","","造")</f>
        <v/>
      </c>
      <c r="AF2" s="868"/>
      <c r="AG2" s="864" t="str">
        <f>IF(第六面!G23="","",第六面!G23)</f>
        <v/>
      </c>
      <c r="AH2" s="861"/>
      <c r="AI2" s="863" t="str">
        <f>IF(第三面!K9="■","TRUE","FALSE")</f>
        <v>FALSE</v>
      </c>
      <c r="AJ2" s="864" t="str">
        <f>IF(第三面!P9="■","TRUE","FALSE")</f>
        <v>FALSE</v>
      </c>
      <c r="AK2" s="864" t="str">
        <f>IF(第三面!V9="■","TRUE","FALSE")</f>
        <v>FALSE</v>
      </c>
      <c r="AL2" s="861"/>
      <c r="AM2" s="861" t="s">
        <v>4033</v>
      </c>
      <c r="AN2" s="869"/>
      <c r="AO2" s="870">
        <f>G10</f>
        <v>0</v>
      </c>
      <c r="AP2" s="861"/>
      <c r="AQ2" s="861"/>
      <c r="AR2" s="861"/>
      <c r="AS2" s="871"/>
      <c r="AT2" s="861"/>
      <c r="AU2" s="861"/>
      <c r="AV2" s="871"/>
      <c r="AW2" s="861"/>
      <c r="AX2" s="861"/>
      <c r="AY2" s="871"/>
      <c r="AZ2" s="861"/>
      <c r="BA2" s="861"/>
      <c r="BB2" s="861"/>
      <c r="BC2" s="861"/>
      <c r="BD2" s="861"/>
      <c r="BE2" s="861"/>
      <c r="BF2" s="871"/>
      <c r="BG2" s="861" t="s">
        <v>4033</v>
      </c>
      <c r="BH2" s="871"/>
      <c r="BI2" s="861" t="s">
        <v>4033</v>
      </c>
      <c r="BJ2" s="871"/>
      <c r="BK2" s="861" t="s">
        <v>4033</v>
      </c>
      <c r="BL2" s="871"/>
      <c r="BM2" s="861" t="s">
        <v>4033</v>
      </c>
      <c r="BN2" s="871"/>
      <c r="BO2" s="861" t="s">
        <v>4033</v>
      </c>
      <c r="BP2" s="871"/>
      <c r="BQ2" s="861" t="s">
        <v>4033</v>
      </c>
      <c r="BR2" s="871"/>
      <c r="BS2" s="871"/>
      <c r="BT2" s="871"/>
      <c r="BU2" s="871"/>
      <c r="BV2" s="871"/>
      <c r="BW2" s="871"/>
      <c r="BX2" s="871"/>
      <c r="BY2" s="861" t="s">
        <v>4033</v>
      </c>
      <c r="BZ2" s="871"/>
      <c r="CA2" s="861" t="s">
        <v>4033</v>
      </c>
      <c r="CB2" s="871"/>
      <c r="CC2" s="861" t="s">
        <v>4033</v>
      </c>
      <c r="CD2" s="871"/>
      <c r="CE2" s="861" t="s">
        <v>4033</v>
      </c>
      <c r="CF2" s="871"/>
      <c r="CG2" s="861" t="s">
        <v>4033</v>
      </c>
      <c r="CH2" s="861"/>
      <c r="CI2" s="861"/>
      <c r="CJ2" s="861"/>
      <c r="CK2" s="861"/>
      <c r="CL2" s="861"/>
      <c r="CM2" s="861"/>
      <c r="CN2" s="861" t="s">
        <v>4033</v>
      </c>
      <c r="CO2" s="863" t="str">
        <f>IFERROR(VLOOKUP(VALUE(X2),CN20:CO36,2,TRUE),"")</f>
        <v/>
      </c>
      <c r="CP2" s="863">
        <f>CP31</f>
        <v>0</v>
      </c>
      <c r="CQ2" s="872">
        <v>0</v>
      </c>
      <c r="CR2" s="872">
        <v>0</v>
      </c>
      <c r="CS2" s="872">
        <v>0</v>
      </c>
      <c r="CT2" s="871"/>
      <c r="CU2" s="861"/>
      <c r="CV2" s="863">
        <f>IF(IFERROR(SEARCH("代表",連絡先!H20),0)&gt;0,LEFT(連絡先!H20,SEARCH("代表",連絡先!H20)-1),連絡先!H20)</f>
        <v>0</v>
      </c>
      <c r="CW2" s="863" t="str">
        <f>IFERROR(IF(SEARCH("代表",連絡先!H20)&gt;0,MID(連絡先!H20,SEARCH("代表",連絡先!H20),99),""),"")</f>
        <v/>
      </c>
      <c r="CX2" s="861"/>
      <c r="CY2" s="861"/>
      <c r="CZ2" s="863">
        <f>IF(IFERROR(SEARCH("代表",連絡先!H22),0)&gt;0,LEFT(連絡先!H22,SEARCH("代表",連絡先!H22)-1),連絡先!H22)</f>
        <v>0</v>
      </c>
      <c r="DA2" s="863" t="str">
        <f>IFERROR(IF(SEARCH("代表",連絡先!H22)&gt;0,MID(連絡先!H22,SEARCH("代表",連絡先!H22),99),""),"")</f>
        <v/>
      </c>
      <c r="DB2" s="861"/>
      <c r="DC2" s="863" t="str">
        <f>IF(連絡先!S24="","",連絡先!S24)</f>
        <v/>
      </c>
      <c r="DD2" s="863" t="str">
        <f>IF(連絡先!H23="","",連絡先!H23)</f>
        <v/>
      </c>
      <c r="DE2" s="863">
        <f>第四面!I36</f>
        <v>0</v>
      </c>
      <c r="DF2" s="867">
        <f>第四面!I37</f>
        <v>0</v>
      </c>
      <c r="DG2" s="863" t="str">
        <f>IFERROR(VLOOKUP(第三面!J18,第三面!A101:J120,10,FALSE),"")</f>
        <v/>
      </c>
      <c r="DH2" s="870">
        <f>'第三面-2'!AF20</f>
        <v>0</v>
      </c>
      <c r="DI2" s="873">
        <f>'第三面-2'!AF22</f>
        <v>0</v>
      </c>
      <c r="DJ2" s="863">
        <f>'第二面-3'!K37</f>
        <v>0</v>
      </c>
      <c r="DK2" s="864" t="str">
        <f>IF('第二面-3'!K41&lt;&gt;"",'第二面-3'!K41,"")</f>
        <v/>
      </c>
      <c r="DL2" s="874" t="str">
        <f>IF('第二面-3'!K42&lt;&gt;"",'第二面-3'!K42,"")</f>
        <v/>
      </c>
      <c r="DM2" s="863" t="str">
        <f>IF(OR(第四面!C13="■",第四面!C14="■"),"5:耐火",IF(第四面!C16="■","6:準耐火イ",IF(OR(第四面!C17="■",第四面!C18="■"),"7:準耐火ロ","")))</f>
        <v/>
      </c>
      <c r="DN2" s="861" t="s">
        <v>4033</v>
      </c>
      <c r="DO2" s="867">
        <f>IF(IFERROR(SEARCH(DO20,第二面!K5),0)&gt;0,LEFT(第二面!K5,SEARCH(DO20,第二面!K5)-1),第二面!K5)</f>
        <v>0</v>
      </c>
      <c r="DP2" s="863" t="str">
        <f>IFERROR(IF(SEARCH(DO20,第二面!K5)&gt;0,MID(第二面!K5,SEARCH(DO20,第二面!K5),99),""),"")</f>
        <v/>
      </c>
      <c r="DQ2" s="863" t="str">
        <f>IF(第二面!K6="","",第二面!K6)</f>
        <v/>
      </c>
      <c r="DR2" s="867" t="str">
        <f>IF(第二面!K7="","",第二面!K7)</f>
        <v/>
      </c>
      <c r="DS2" s="863" t="str">
        <f>IF(第二面!K8="","",第二面!K8)</f>
        <v/>
      </c>
      <c r="DT2" s="861" t="s">
        <v>4033</v>
      </c>
      <c r="DU2" s="861"/>
      <c r="DV2" s="861" t="s">
        <v>4033</v>
      </c>
      <c r="DW2" s="861"/>
      <c r="DX2" s="861"/>
      <c r="DY2" s="864" t="str">
        <f t="array" ref="DY2">IF('第二面-3'!B44="■",VLOOKUP('第二面-3'!G44,DY21:DZ45,2,FALSE),IF('第二面-3'!B45="■",VLOOKUP('第二面-3'!G45:AB45,DY21:DZ45,2,FALSE),""))</f>
        <v/>
      </c>
      <c r="DZ2" s="875"/>
      <c r="EA2" s="871"/>
      <c r="EB2" s="871"/>
      <c r="EC2" s="861" t="s">
        <v>4033</v>
      </c>
      <c r="ED2" s="863" t="str">
        <f>IF('第一面 (計変)'!J29&lt;&gt;"","",建築物データ!G2)</f>
        <v>Ｋ００１００</v>
      </c>
      <c r="EE2" s="863" t="str">
        <f>IF(G15&lt;&gt;"",LEFT(G15,4),IF(G14&lt;&gt;"",LEFT(G14,4),""))</f>
        <v/>
      </c>
      <c r="EF2" s="863" t="str">
        <f>IF(電申申込書!P18&lt;&gt;"","有","")</f>
        <v/>
      </c>
      <c r="EG2" s="861"/>
      <c r="EH2" s="861"/>
      <c r="EI2" s="861" t="s">
        <v>4033</v>
      </c>
      <c r="EJ2" s="861"/>
      <c r="EK2" s="861"/>
      <c r="EL2" s="863" t="str">
        <f>IF(電申申込書!P18&lt;&gt;"",電申申込書!P18,"")</f>
        <v/>
      </c>
      <c r="EM2" s="863" t="str">
        <f>IF(電申申込書!L18&lt;&gt;"",電申申込書!L18,"")</f>
        <v/>
      </c>
      <c r="EN2" s="863" t="str">
        <f>IF(電申申込書!E18&lt;&gt;"",電申申込書!E18,"")</f>
        <v/>
      </c>
      <c r="EO2" s="863" t="str">
        <f>IF('第二面-3'!K9="未定","００００００００００",SUBSTITUTE('第二面-3'!K9,"-",""))</f>
        <v/>
      </c>
      <c r="EP2" s="861"/>
      <c r="EQ2" s="861" t="s">
        <v>4033</v>
      </c>
      <c r="ER2" s="861" t="s">
        <v>4033</v>
      </c>
      <c r="ES2" s="861" t="s">
        <v>4033</v>
      </c>
      <c r="ET2" s="871"/>
      <c r="EU2" s="871"/>
      <c r="EV2" s="861" t="s">
        <v>4033</v>
      </c>
      <c r="EW2" s="861" t="s">
        <v>4033</v>
      </c>
      <c r="EX2" s="867" t="str">
        <f>IF(電申申込書!V18&lt;&gt;"",電申申込書!V18,"")</f>
        <v/>
      </c>
      <c r="EY2" s="871"/>
      <c r="EZ2" s="871"/>
      <c r="FA2" s="871"/>
      <c r="FB2" s="867" t="str">
        <f>IF(郵送先!H8&lt;&gt;"",郵送先!H8,"")</f>
        <v/>
      </c>
      <c r="FC2" s="863" t="str">
        <f>IF(郵送先!H9&lt;&gt;"",郵送先!H9,"")</f>
        <v/>
      </c>
      <c r="FD2" s="863"/>
      <c r="FE2" s="867" t="str">
        <f>IF(郵送先!S11&lt;&gt;"",郵送先!S11,"")</f>
        <v/>
      </c>
      <c r="FF2" s="867" t="str">
        <f>IF(郵送先!H10&lt;&gt;"",郵送先!H10,"")</f>
        <v/>
      </c>
      <c r="FG2" s="863" t="str">
        <f>IF(郵送先!H11&lt;&gt;"",郵送先!H11,"")</f>
        <v/>
      </c>
      <c r="FH2" s="863" t="str">
        <f>IF(電申申込書!P19&lt;&gt;"",電申申込書!P19,"")</f>
        <v/>
      </c>
      <c r="FI2" s="863" t="str">
        <f>IF(電申申込書!P20&lt;&gt;"",電申申込書!P20,"")</f>
        <v/>
      </c>
      <c r="FJ2" s="863" t="str">
        <f>IF(電申申込書!P21&lt;&gt;"",電申申込書!P21,"")</f>
        <v/>
      </c>
      <c r="FK2" s="863" t="str">
        <f>IF(電申申込書!P22&lt;&gt;"",電申申込書!P22,"")</f>
        <v/>
      </c>
      <c r="FL2" s="861" t="s">
        <v>4033</v>
      </c>
      <c r="FM2" s="861" t="s">
        <v>4033</v>
      </c>
      <c r="FN2" s="864" t="str">
        <f>IF(連絡先!J7&lt;&gt;"",連絡先!J7,"")</f>
        <v/>
      </c>
      <c r="FO2" s="871"/>
      <c r="FP2" s="871"/>
      <c r="FQ2" s="871"/>
      <c r="FR2" s="871"/>
      <c r="FS2" s="863" t="str">
        <f>LEFT(電申申込書!C19,2)&amp;IF(RIGHT(電申申込書!C19,5)="（ゲスト）","ゲスト","")</f>
        <v/>
      </c>
      <c r="FT2" s="867" t="str">
        <f>LEFT(電申申込書!C20,2)&amp;IF(RIGHT(電申申込書!C20,5)="（ゲスト）","ゲスト","")</f>
        <v/>
      </c>
      <c r="FU2" s="863" t="str">
        <f>LEFT(電申申込書!C21,2)&amp;IF(RIGHT(電申申込書!C21,5)="（ゲスト）","ゲスト","")</f>
        <v/>
      </c>
      <c r="FV2" s="863" t="str">
        <f>LEFT(電申申込書!C22,2)&amp;IF(RIGHT(電申申込書!C22,5)="（ゲスト）","ゲスト","")</f>
        <v/>
      </c>
      <c r="FW2" s="867" t="str">
        <f>IF('第三面-2'!L6&lt;&gt;"",'第三面-2'!L6,"")</f>
        <v/>
      </c>
      <c r="FX2" s="863" t="str">
        <f>IF('第三面-2'!L7&lt;&gt;"",'第三面-2'!L7,"")</f>
        <v/>
      </c>
      <c r="FY2" s="861" t="s">
        <v>4033</v>
      </c>
      <c r="FZ2" s="871"/>
      <c r="GA2" s="863" t="str">
        <f>LEFT(初期画面!AD2,1)&amp;LEFT(初期画面!AE2,1)&amp;LEFT(初期画面!AF2,1)</f>
        <v>電電電</v>
      </c>
      <c r="GB2" s="861" t="s">
        <v>4033</v>
      </c>
      <c r="GC2" s="867" t="str">
        <f>IF('第二面（主）'!K5&lt;&gt;"",IF(IFERROR(SEARCH(GC20,'第二面（主）'!K5),0)&gt;0,LEFT('第二面（主）'!K5,SEARCH(GC20,'第二面（主）'!K5)-1),'第二面（主）'!K5),"")</f>
        <v/>
      </c>
      <c r="GD2" s="863" t="str">
        <f>IF('第二面（主）'!K5&lt;&gt;"",IFERROR(IF(SEARCH(GC20,'第二面（主）'!K5)&gt;0,MID('第二面（主）'!K5,SEARCH(GC20,'第二面（主）'!K5),99),""),""),"")</f>
        <v/>
      </c>
      <c r="GE2" s="863" t="str">
        <f>IF('第二面（主）'!K6="","",'第二面（主）'!K6)</f>
        <v/>
      </c>
      <c r="GF2" s="867" t="str">
        <f>IF('第二面（主）'!K7="","",'第二面（主）'!K7)</f>
        <v/>
      </c>
      <c r="GG2" s="863" t="str">
        <f>IF('第二面（主）'!K8="","",'第二面（主）'!K8)</f>
        <v/>
      </c>
      <c r="GH2" s="861" t="s">
        <v>4033</v>
      </c>
      <c r="GI2" s="871"/>
      <c r="GJ2" s="861" t="s">
        <v>4033</v>
      </c>
      <c r="GK2" s="871"/>
      <c r="GL2" s="861" t="s">
        <v>4033</v>
      </c>
      <c r="GM2" s="861" t="s">
        <v>4033</v>
      </c>
      <c r="GN2" s="871"/>
      <c r="GO2" s="861" t="s">
        <v>4033</v>
      </c>
      <c r="GP2" s="871"/>
      <c r="GQ2" s="861" t="s">
        <v>4033</v>
      </c>
      <c r="GR2" s="871"/>
      <c r="GS2" s="861" t="s">
        <v>4033</v>
      </c>
      <c r="GT2" s="871"/>
      <c r="GU2" s="871"/>
      <c r="GV2" s="861"/>
      <c r="GW2" s="861"/>
      <c r="GX2" s="871"/>
      <c r="GY2" s="861" t="s">
        <v>4033</v>
      </c>
      <c r="GZ2" s="861" t="s">
        <v>4033</v>
      </c>
      <c r="HA2" s="871"/>
      <c r="HB2" s="861" t="s">
        <v>4033</v>
      </c>
      <c r="HC2" s="861" t="s">
        <v>4033</v>
      </c>
      <c r="HD2" s="871"/>
      <c r="HE2" s="861" t="s">
        <v>4033</v>
      </c>
      <c r="HF2" s="861" t="s">
        <v>4033</v>
      </c>
      <c r="HG2" s="871"/>
      <c r="HH2" s="861" t="s">
        <v>4033</v>
      </c>
      <c r="HI2" s="861" t="s">
        <v>4033</v>
      </c>
      <c r="HJ2" s="871"/>
      <c r="HK2" s="861" t="s">
        <v>4033</v>
      </c>
      <c r="HL2" s="871"/>
      <c r="HM2" s="861" t="s">
        <v>4033</v>
      </c>
      <c r="HN2" s="861" t="s">
        <v>4033</v>
      </c>
      <c r="HO2" s="871"/>
      <c r="HP2" s="861" t="s">
        <v>4033</v>
      </c>
      <c r="HQ2" s="861" t="s">
        <v>4033</v>
      </c>
      <c r="HR2" s="871"/>
      <c r="HS2" s="861" t="s">
        <v>4033</v>
      </c>
      <c r="HT2" s="861" t="s">
        <v>4033</v>
      </c>
      <c r="HU2" s="871"/>
      <c r="HV2" s="871"/>
      <c r="HW2" s="861" t="s">
        <v>4033</v>
      </c>
      <c r="HX2" s="861" t="s">
        <v>4033</v>
      </c>
      <c r="HY2" s="861" t="s">
        <v>4033</v>
      </c>
      <c r="HZ2" s="861" t="s">
        <v>4033</v>
      </c>
      <c r="IA2" s="861">
        <v>0</v>
      </c>
      <c r="IB2" s="861">
        <v>0</v>
      </c>
      <c r="IC2" s="861">
        <v>0</v>
      </c>
      <c r="ID2" s="861" t="s">
        <v>4033</v>
      </c>
      <c r="IE2" s="863"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871"/>
      <c r="IG2" s="871"/>
      <c r="IH2" s="861" t="s">
        <v>4033</v>
      </c>
      <c r="II2" s="876"/>
      <c r="IJ2" s="876" t="s">
        <v>4035</v>
      </c>
      <c r="IK2" s="876"/>
      <c r="IL2" s="876"/>
      <c r="IM2" s="876"/>
      <c r="IN2" s="876"/>
      <c r="IO2" s="876"/>
      <c r="IP2" s="877" t="str">
        <f>IF(連絡先!J10&lt;&gt;"",連絡先!J10,"")</f>
        <v/>
      </c>
      <c r="IQ2" s="878" t="str">
        <f>IF(連絡先!J14&lt;&gt;"",連絡先!J14,"")</f>
        <v/>
      </c>
      <c r="IR2" s="877" t="str">
        <f>IF(連絡先!J18&lt;&gt;"",連絡先!J18,"")</f>
        <v/>
      </c>
      <c r="IS2" s="876"/>
      <c r="IT2" s="876"/>
    </row>
    <row r="3" spans="1:254" ht="15.75" thickBot="1">
      <c r="J3" s="884"/>
    </row>
    <row r="4" spans="1:254" ht="14.25" thickBot="1">
      <c r="CN4" s="880">
        <v>1</v>
      </c>
      <c r="CO4" s="881">
        <v>50000</v>
      </c>
      <c r="CP4" s="882">
        <f>IF('第三面-2'!R15="■",10000,0)</f>
        <v>0</v>
      </c>
      <c r="DY4" s="883" t="s">
        <v>4036</v>
      </c>
      <c r="DZ4" s="883" t="s">
        <v>4037</v>
      </c>
      <c r="EA4" s="883" t="s">
        <v>4038</v>
      </c>
      <c r="GD4" s="769" t="str">
        <f>IFERROR(IF(SEARCH(DO20,第二面!K5)&gt;0,MID(第二面!K5,SEARCH(DO20,第二面!K5),99),""),"")</f>
        <v/>
      </c>
    </row>
    <row r="5" spans="1:254" ht="14.25" thickBot="1">
      <c r="CN5" s="880">
        <v>1</v>
      </c>
      <c r="CO5" s="881">
        <v>50000</v>
      </c>
      <c r="CP5" s="882">
        <f>IF('第三面-2'!K15="■",10000,0)</f>
        <v>0</v>
      </c>
      <c r="DM5" s="883" t="s">
        <v>4039</v>
      </c>
      <c r="DY5" s="883" t="s">
        <v>4036</v>
      </c>
      <c r="DZ5" s="883" t="s">
        <v>4037</v>
      </c>
      <c r="EA5" s="883" t="s">
        <v>4038</v>
      </c>
    </row>
    <row r="6" spans="1:254" ht="14.25" thickBot="1">
      <c r="CN6" s="979">
        <v>1</v>
      </c>
      <c r="CO6" s="980">
        <v>50000</v>
      </c>
      <c r="CP6" s="882">
        <f>IF('第三面-2'!D1="■",10000,0)</f>
        <v>0</v>
      </c>
      <c r="DM6" s="883" t="s">
        <v>4039</v>
      </c>
      <c r="DY6" s="883" t="s">
        <v>4036</v>
      </c>
      <c r="DZ6" s="883" t="s">
        <v>4037</v>
      </c>
      <c r="EA6" s="883" t="s">
        <v>4038</v>
      </c>
    </row>
    <row r="8" spans="1:254" ht="15">
      <c r="J8" s="884"/>
    </row>
    <row r="9" spans="1:254" ht="14.25" thickBot="1">
      <c r="G9" s="885" t="s">
        <v>4040</v>
      </c>
      <c r="H9" s="885" t="s">
        <v>4041</v>
      </c>
    </row>
    <row r="10" spans="1:254" ht="14.25" thickBot="1">
      <c r="F10" s="886" t="str">
        <f ca="1">IFERROR(VLOOKUP(G10,G50:H55,2,FALSE),"")</f>
        <v/>
      </c>
      <c r="G10" s="887"/>
      <c r="H10" s="888"/>
      <c r="O10" s="889" t="str">
        <f>IF(IF(OR(第二面!K32='第二面-2'!M4,第二面!K32='第二面-2'!M7),第二面!K37,"")="","",SUBSTITUTE(IF(OR(第二面!K32='第二面-2'!M4,第二面!K32='第二面-2'!M7),第二面!K37,""),"-",""))</f>
        <v/>
      </c>
      <c r="P10" s="890"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145" t="s">
        <v>4042</v>
      </c>
      <c r="H11" s="2145"/>
      <c r="O11" s="889" t="str">
        <f>IF(IF(OR(第二面!K41='第二面-2'!M4,第二面!K41='第二面-2'!M7),第二面!K46,"")="","",SUBSTITUTE(IF(OR(第二面!K41='第二面-2'!M4,第二面!K41='第二面-2'!M7),第二面!K46,""),"-",""))</f>
        <v/>
      </c>
      <c r="P11" s="889"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889" t="str">
        <f>IF(IF(OR(第二面!K50='第二面-2'!M4,第二面!K50='第二面-2'!M7),第二面!K55,"")="","",SUBSTITUTE(IF(OR(第二面!K50='第二面-2'!M4,第二面!K50='第二面-2'!M7),第二面!K55,""),"-",""))</f>
        <v/>
      </c>
      <c r="P12" s="889"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982" t="s">
        <v>4181</v>
      </c>
      <c r="H13" s="982" t="s">
        <v>4180</v>
      </c>
    </row>
    <row r="14" spans="1:254" ht="14.25" thickBot="1">
      <c r="G14" s="981" t="str">
        <f>MID('第一面 (計変)'!J29,10,4)</f>
        <v/>
      </c>
      <c r="H14" s="983"/>
    </row>
    <row r="15" spans="1:254" ht="14.25" thickBot="1">
      <c r="G15" s="985"/>
      <c r="H15" s="888">
        <v>0</v>
      </c>
      <c r="DO15" s="990" t="s">
        <v>8</v>
      </c>
      <c r="GC15" s="990" t="s">
        <v>8</v>
      </c>
    </row>
    <row r="16" spans="1:254">
      <c r="G16" s="984"/>
      <c r="H16" s="984"/>
      <c r="I16" s="984"/>
      <c r="J16" s="984"/>
      <c r="K16" s="984"/>
      <c r="DO16" s="993" t="s">
        <v>4118</v>
      </c>
      <c r="GC16" s="993" t="s">
        <v>4118</v>
      </c>
    </row>
    <row r="17" spans="92:185">
      <c r="DO17" s="991"/>
      <c r="GC17" s="991"/>
    </row>
    <row r="18" spans="92:185">
      <c r="DO18" s="992" t="s">
        <v>4120</v>
      </c>
      <c r="GC18" s="992" t="s">
        <v>4120</v>
      </c>
    </row>
    <row r="19" spans="92:185" ht="14.25" thickBot="1">
      <c r="CO19" s="711" t="s">
        <v>4043</v>
      </c>
      <c r="CP19" s="711" t="s">
        <v>4043</v>
      </c>
      <c r="DO19" s="991"/>
      <c r="EA19" s="892" t="s">
        <v>4033</v>
      </c>
      <c r="GC19" s="991"/>
    </row>
    <row r="20" spans="92:185" ht="14.25" thickBot="1">
      <c r="CN20" s="880">
        <v>1</v>
      </c>
      <c r="CO20" s="881">
        <v>80000</v>
      </c>
      <c r="CP20" s="882">
        <f>IF('第三面-2'!D15="■",10000,0)</f>
        <v>0</v>
      </c>
      <c r="DM20" s="883" t="s">
        <v>4039</v>
      </c>
      <c r="DO20" s="907" t="s">
        <v>4121</v>
      </c>
      <c r="DY20" s="883" t="s">
        <v>4036</v>
      </c>
      <c r="DZ20" s="883" t="s">
        <v>4037</v>
      </c>
      <c r="EA20" s="883" t="s">
        <v>4038</v>
      </c>
      <c r="GC20" s="907" t="s">
        <v>4121</v>
      </c>
    </row>
    <row r="21" spans="92:185" ht="14.25" thickBot="1">
      <c r="CN21" s="893">
        <v>100</v>
      </c>
      <c r="CO21" s="894">
        <v>105000</v>
      </c>
      <c r="CP21" s="882">
        <f>IF('第三面-2'!K15="■",10000,0)</f>
        <v>0</v>
      </c>
      <c r="DM21" s="769" t="s">
        <v>4044</v>
      </c>
      <c r="DY21" s="380" t="s">
        <v>2812</v>
      </c>
      <c r="DZ21" s="380" t="s">
        <v>4045</v>
      </c>
      <c r="EA21" s="380" t="s">
        <v>4046</v>
      </c>
    </row>
    <row r="22" spans="92:185" ht="14.25" thickBot="1">
      <c r="CN22" s="893">
        <v>200</v>
      </c>
      <c r="CO22" s="894">
        <v>140000</v>
      </c>
      <c r="CP22" s="882">
        <f>IF('第三面-2'!R15="■",10000,0)</f>
        <v>0</v>
      </c>
      <c r="DM22" s="769" t="s">
        <v>4047</v>
      </c>
      <c r="DY22" s="380" t="s">
        <v>3611</v>
      </c>
      <c r="DZ22" s="380" t="s">
        <v>4048</v>
      </c>
      <c r="EA22" s="380" t="s">
        <v>4049</v>
      </c>
    </row>
    <row r="23" spans="92:185">
      <c r="CN23" s="893">
        <v>300</v>
      </c>
      <c r="CO23" s="894">
        <v>175000</v>
      </c>
      <c r="DM23" s="769" t="s">
        <v>4050</v>
      </c>
      <c r="DY23" s="380" t="s">
        <v>2751</v>
      </c>
      <c r="DZ23" s="380" t="s">
        <v>4051</v>
      </c>
      <c r="EA23" s="380" t="s">
        <v>4052</v>
      </c>
    </row>
    <row r="24" spans="92:185">
      <c r="CN24" s="893">
        <v>500</v>
      </c>
      <c r="CO24" s="894">
        <v>220000</v>
      </c>
      <c r="DM24" s="769" t="s">
        <v>4053</v>
      </c>
      <c r="DN24" s="769" t="str">
        <f>IF(OR(第四面!C13="■",第四面!C14="■"),"5:耐火","")</f>
        <v/>
      </c>
      <c r="DY24" s="380" t="s">
        <v>2752</v>
      </c>
      <c r="DZ24" s="380" t="s">
        <v>4054</v>
      </c>
      <c r="EA24" s="380" t="s">
        <v>4055</v>
      </c>
    </row>
    <row r="25" spans="92:185">
      <c r="CN25" s="893">
        <v>1000</v>
      </c>
      <c r="CO25" s="894">
        <v>310000</v>
      </c>
      <c r="DM25" s="769" t="s">
        <v>4056</v>
      </c>
      <c r="DN25" s="769" t="str">
        <f>IF(第四面!C16="■","6:準耐火イ","")</f>
        <v/>
      </c>
      <c r="DY25" s="380" t="s">
        <v>2753</v>
      </c>
      <c r="DZ25" s="380" t="s">
        <v>4057</v>
      </c>
      <c r="EA25" s="380" t="s">
        <v>4058</v>
      </c>
    </row>
    <row r="26" spans="92:185">
      <c r="CN26" s="893">
        <v>2000</v>
      </c>
      <c r="CO26" s="894">
        <v>400000</v>
      </c>
      <c r="DM26" s="769" t="s">
        <v>4059</v>
      </c>
      <c r="DN26" s="769" t="str">
        <f>IF(OR(第四面!C17="■",第四面!C18="■"),"7:準耐火ロ","")</f>
        <v/>
      </c>
      <c r="DY26" s="380" t="s">
        <v>2754</v>
      </c>
      <c r="DZ26" s="380" t="s">
        <v>4060</v>
      </c>
      <c r="EA26" s="380" t="s">
        <v>4061</v>
      </c>
    </row>
    <row r="27" spans="92:185">
      <c r="CN27" s="893">
        <v>3000</v>
      </c>
      <c r="CO27" s="894">
        <v>470000</v>
      </c>
      <c r="DM27" s="769" t="s">
        <v>4062</v>
      </c>
      <c r="DY27" s="380" t="s">
        <v>2755</v>
      </c>
      <c r="DZ27" s="380" t="s">
        <v>4063</v>
      </c>
      <c r="EA27" s="380" t="s">
        <v>4064</v>
      </c>
    </row>
    <row r="28" spans="92:185">
      <c r="CN28" s="893">
        <v>4000</v>
      </c>
      <c r="CO28" s="894">
        <v>570000</v>
      </c>
      <c r="DY28" s="380" t="s">
        <v>2756</v>
      </c>
      <c r="DZ28" s="380" t="s">
        <v>4065</v>
      </c>
      <c r="EA28" s="380" t="s">
        <v>4066</v>
      </c>
    </row>
    <row r="29" spans="92:185">
      <c r="CN29" s="893">
        <v>5000</v>
      </c>
      <c r="CO29" s="894">
        <v>650000</v>
      </c>
      <c r="DY29" s="380" t="s">
        <v>2757</v>
      </c>
      <c r="DZ29" s="380" t="s">
        <v>4067</v>
      </c>
      <c r="EA29" s="380" t="s">
        <v>4068</v>
      </c>
    </row>
    <row r="30" spans="92:185" ht="14.25" thickBot="1">
      <c r="CN30" s="893">
        <v>6000</v>
      </c>
      <c r="CO30" s="894">
        <v>720000</v>
      </c>
      <c r="DY30" s="380" t="s">
        <v>2758</v>
      </c>
      <c r="DZ30" s="380" t="s">
        <v>4069</v>
      </c>
      <c r="EA30" s="380" t="s">
        <v>4070</v>
      </c>
    </row>
    <row r="31" spans="92:185" ht="14.25" thickBot="1">
      <c r="CN31" s="893">
        <v>8000</v>
      </c>
      <c r="CO31" s="894">
        <v>800000</v>
      </c>
      <c r="CP31" s="882">
        <f>SUM(CP20:CP22)</f>
        <v>0</v>
      </c>
      <c r="DY31" s="380" t="s">
        <v>2759</v>
      </c>
      <c r="DZ31" s="380" t="s">
        <v>4071</v>
      </c>
      <c r="EA31" s="380" t="s">
        <v>4072</v>
      </c>
    </row>
    <row r="32" spans="92:185">
      <c r="CN32" s="893">
        <v>10000</v>
      </c>
      <c r="CO32" s="894">
        <v>1080000</v>
      </c>
      <c r="DY32" s="380" t="s">
        <v>2760</v>
      </c>
      <c r="DZ32" s="380" t="s">
        <v>4073</v>
      </c>
      <c r="EA32" s="380" t="s">
        <v>4074</v>
      </c>
    </row>
    <row r="33" spans="92:131">
      <c r="CN33" s="893">
        <v>20000</v>
      </c>
      <c r="CO33" s="894">
        <v>1350000</v>
      </c>
      <c r="DY33" s="380" t="s">
        <v>2761</v>
      </c>
      <c r="DZ33" s="380" t="s">
        <v>4075</v>
      </c>
      <c r="EA33" s="380" t="s">
        <v>4076</v>
      </c>
    </row>
    <row r="34" spans="92:131">
      <c r="CN34" s="893">
        <v>30000</v>
      </c>
      <c r="CO34" s="894">
        <v>1710000</v>
      </c>
      <c r="DY34" s="380" t="s">
        <v>2762</v>
      </c>
      <c r="DZ34" s="380" t="s">
        <v>4077</v>
      </c>
      <c r="EA34" s="380" t="s">
        <v>4078</v>
      </c>
    </row>
    <row r="35" spans="92:131">
      <c r="CN35" s="893">
        <v>40000</v>
      </c>
      <c r="CO35" s="894">
        <v>1950000</v>
      </c>
      <c r="DY35" s="380" t="s">
        <v>2763</v>
      </c>
      <c r="DZ35" s="380" t="s">
        <v>4079</v>
      </c>
      <c r="EA35" s="380" t="s">
        <v>4080</v>
      </c>
    </row>
    <row r="36" spans="92:131" ht="14.25" thickBot="1">
      <c r="CN36" s="895">
        <v>50000</v>
      </c>
      <c r="CO36" s="896">
        <v>2200000</v>
      </c>
      <c r="DY36" s="380" t="s">
        <v>2764</v>
      </c>
      <c r="DZ36" s="380" t="s">
        <v>4081</v>
      </c>
      <c r="EA36" s="380" t="s">
        <v>4082</v>
      </c>
    </row>
    <row r="37" spans="92:131" ht="14.25" thickBot="1">
      <c r="CN37" s="906" t="s">
        <v>4177</v>
      </c>
      <c r="DY37" s="380" t="s">
        <v>2765</v>
      </c>
      <c r="DZ37" s="380" t="s">
        <v>4083</v>
      </c>
      <c r="EA37" s="380" t="s">
        <v>4084</v>
      </c>
    </row>
    <row r="38" spans="92:131">
      <c r="CN38" s="975">
        <v>1</v>
      </c>
      <c r="CO38" s="976">
        <v>60000</v>
      </c>
      <c r="DY38" s="380" t="s">
        <v>2769</v>
      </c>
      <c r="DZ38" s="380" t="s">
        <v>4085</v>
      </c>
      <c r="EA38" s="380" t="s">
        <v>4086</v>
      </c>
    </row>
    <row r="39" spans="92:131" ht="14.25" thickBot="1">
      <c r="CN39" s="977">
        <v>100</v>
      </c>
      <c r="CO39" s="978">
        <v>80000</v>
      </c>
      <c r="DY39" s="380" t="s">
        <v>2774</v>
      </c>
      <c r="DZ39" s="380" t="s">
        <v>4087</v>
      </c>
      <c r="EA39" s="380" t="s">
        <v>4088</v>
      </c>
    </row>
    <row r="40" spans="92:131">
      <c r="DY40" s="380" t="s">
        <v>2766</v>
      </c>
      <c r="DZ40" s="380" t="s">
        <v>4089</v>
      </c>
      <c r="EA40" s="897" t="s">
        <v>4090</v>
      </c>
    </row>
    <row r="41" spans="92:131">
      <c r="DY41" s="380" t="s">
        <v>2768</v>
      </c>
      <c r="DZ41" s="380" t="s">
        <v>4091</v>
      </c>
      <c r="EA41" s="897" t="s">
        <v>4092</v>
      </c>
    </row>
    <row r="42" spans="92:131">
      <c r="DY42" s="380" t="s">
        <v>2770</v>
      </c>
      <c r="DZ42" s="380" t="s">
        <v>4093</v>
      </c>
      <c r="EA42" s="897" t="s">
        <v>4094</v>
      </c>
    </row>
    <row r="43" spans="92:131">
      <c r="DY43" s="380" t="s">
        <v>2772</v>
      </c>
      <c r="DZ43" s="380" t="s">
        <v>4095</v>
      </c>
      <c r="EA43" s="897" t="s">
        <v>4096</v>
      </c>
    </row>
    <row r="44" spans="92:131">
      <c r="DY44" s="380" t="s">
        <v>2773</v>
      </c>
      <c r="DZ44" s="380" t="s">
        <v>4097</v>
      </c>
      <c r="EA44" s="897" t="s">
        <v>4098</v>
      </c>
    </row>
    <row r="45" spans="92:131">
      <c r="DY45" s="380" t="s">
        <v>2813</v>
      </c>
      <c r="DZ45" s="380" t="s">
        <v>4099</v>
      </c>
      <c r="EA45" s="897" t="s">
        <v>4100</v>
      </c>
    </row>
    <row r="46" spans="92:131">
      <c r="DY46" s="380"/>
    </row>
    <row r="47" spans="92:131">
      <c r="DY47" s="380"/>
    </row>
    <row r="48" spans="92:131">
      <c r="DY48" s="380"/>
    </row>
    <row r="50" spans="7:8">
      <c r="G50" s="898">
        <f ca="1">TODAY()</f>
        <v>46116</v>
      </c>
      <c r="H50" s="769" t="s">
        <v>4101</v>
      </c>
    </row>
    <row r="51" spans="7:8">
      <c r="G51" s="898">
        <f ca="1">TODAY()-1</f>
        <v>46115</v>
      </c>
      <c r="H51" s="769" t="s">
        <v>4102</v>
      </c>
    </row>
    <row r="52" spans="7:8">
      <c r="G52" s="898">
        <f ca="1">TODAY()-2</f>
        <v>46114</v>
      </c>
      <c r="H52" s="769" t="s">
        <v>4103</v>
      </c>
    </row>
    <row r="53" spans="7:8">
      <c r="G53" s="898">
        <f ca="1">TODAY()-3</f>
        <v>46113</v>
      </c>
      <c r="H53" s="769" t="s">
        <v>4104</v>
      </c>
    </row>
    <row r="54" spans="7:8">
      <c r="G54" s="898">
        <f ca="1">TODAY()-4</f>
        <v>46112</v>
      </c>
      <c r="H54" s="769" t="s">
        <v>4105</v>
      </c>
    </row>
    <row r="55" spans="7:8">
      <c r="G55" s="898">
        <f ca="1">TODAY()-5</f>
        <v>46111</v>
      </c>
      <c r="H55" s="769" t="s">
        <v>4106</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909"/>
    <col min="8" max="8" width="14.875" style="909" bestFit="1" customWidth="1"/>
    <col min="9" max="263" width="9" style="909"/>
    <col min="264" max="264" width="14.875" style="909" bestFit="1" customWidth="1"/>
    <col min="265" max="519" width="9" style="909"/>
    <col min="520" max="520" width="14.875" style="909" bestFit="1" customWidth="1"/>
    <col min="521" max="775" width="9" style="909"/>
    <col min="776" max="776" width="14.875" style="909" bestFit="1" customWidth="1"/>
    <col min="777" max="1031" width="9" style="909"/>
    <col min="1032" max="1032" width="14.875" style="909" bestFit="1" customWidth="1"/>
    <col min="1033" max="1287" width="9" style="909"/>
    <col min="1288" max="1288" width="14.875" style="909" bestFit="1" customWidth="1"/>
    <col min="1289" max="1543" width="9" style="909"/>
    <col min="1544" max="1544" width="14.875" style="909" bestFit="1" customWidth="1"/>
    <col min="1545" max="1799" width="9" style="909"/>
    <col min="1800" max="1800" width="14.875" style="909" bestFit="1" customWidth="1"/>
    <col min="1801" max="2055" width="9" style="909"/>
    <col min="2056" max="2056" width="14.875" style="909" bestFit="1" customWidth="1"/>
    <col min="2057" max="2311" width="9" style="909"/>
    <col min="2312" max="2312" width="14.875" style="909" bestFit="1" customWidth="1"/>
    <col min="2313" max="2567" width="9" style="909"/>
    <col min="2568" max="2568" width="14.875" style="909" bestFit="1" customWidth="1"/>
    <col min="2569" max="2823" width="9" style="909"/>
    <col min="2824" max="2824" width="14.875" style="909" bestFit="1" customWidth="1"/>
    <col min="2825" max="3079" width="9" style="909"/>
    <col min="3080" max="3080" width="14.875" style="909" bestFit="1" customWidth="1"/>
    <col min="3081" max="3335" width="9" style="909"/>
    <col min="3336" max="3336" width="14.875" style="909" bestFit="1" customWidth="1"/>
    <col min="3337" max="3591" width="9" style="909"/>
    <col min="3592" max="3592" width="14.875" style="909" bestFit="1" customWidth="1"/>
    <col min="3593" max="3847" width="9" style="909"/>
    <col min="3848" max="3848" width="14.875" style="909" bestFit="1" customWidth="1"/>
    <col min="3849" max="4103" width="9" style="909"/>
    <col min="4104" max="4104" width="14.875" style="909" bestFit="1" customWidth="1"/>
    <col min="4105" max="4359" width="9" style="909"/>
    <col min="4360" max="4360" width="14.875" style="909" bestFit="1" customWidth="1"/>
    <col min="4361" max="4615" width="9" style="909"/>
    <col min="4616" max="4616" width="14.875" style="909" bestFit="1" customWidth="1"/>
    <col min="4617" max="4871" width="9" style="909"/>
    <col min="4872" max="4872" width="14.875" style="909" bestFit="1" customWidth="1"/>
    <col min="4873" max="5127" width="9" style="909"/>
    <col min="5128" max="5128" width="14.875" style="909" bestFit="1" customWidth="1"/>
    <col min="5129" max="5383" width="9" style="909"/>
    <col min="5384" max="5384" width="14.875" style="909" bestFit="1" customWidth="1"/>
    <col min="5385" max="5639" width="9" style="909"/>
    <col min="5640" max="5640" width="14.875" style="909" bestFit="1" customWidth="1"/>
    <col min="5641" max="5895" width="9" style="909"/>
    <col min="5896" max="5896" width="14.875" style="909" bestFit="1" customWidth="1"/>
    <col min="5897" max="6151" width="9" style="909"/>
    <col min="6152" max="6152" width="14.875" style="909" bestFit="1" customWidth="1"/>
    <col min="6153" max="6407" width="9" style="909"/>
    <col min="6408" max="6408" width="14.875" style="909" bestFit="1" customWidth="1"/>
    <col min="6409" max="6663" width="9" style="909"/>
    <col min="6664" max="6664" width="14.875" style="909" bestFit="1" customWidth="1"/>
    <col min="6665" max="6919" width="9" style="909"/>
    <col min="6920" max="6920" width="14.875" style="909" bestFit="1" customWidth="1"/>
    <col min="6921" max="7175" width="9" style="909"/>
    <col min="7176" max="7176" width="14.875" style="909" bestFit="1" customWidth="1"/>
    <col min="7177" max="7431" width="9" style="909"/>
    <col min="7432" max="7432" width="14.875" style="909" bestFit="1" customWidth="1"/>
    <col min="7433" max="7687" width="9" style="909"/>
    <col min="7688" max="7688" width="14.875" style="909" bestFit="1" customWidth="1"/>
    <col min="7689" max="7943" width="9" style="909"/>
    <col min="7944" max="7944" width="14.875" style="909" bestFit="1" customWidth="1"/>
    <col min="7945" max="8199" width="9" style="909"/>
    <col min="8200" max="8200" width="14.875" style="909" bestFit="1" customWidth="1"/>
    <col min="8201" max="8455" width="9" style="909"/>
    <col min="8456" max="8456" width="14.875" style="909" bestFit="1" customWidth="1"/>
    <col min="8457" max="8711" width="9" style="909"/>
    <col min="8712" max="8712" width="14.875" style="909" bestFit="1" customWidth="1"/>
    <col min="8713" max="8967" width="9" style="909"/>
    <col min="8968" max="8968" width="14.875" style="909" bestFit="1" customWidth="1"/>
    <col min="8969" max="9223" width="9" style="909"/>
    <col min="9224" max="9224" width="14.875" style="909" bestFit="1" customWidth="1"/>
    <col min="9225" max="9479" width="9" style="909"/>
    <col min="9480" max="9480" width="14.875" style="909" bestFit="1" customWidth="1"/>
    <col min="9481" max="9735" width="9" style="909"/>
    <col min="9736" max="9736" width="14.875" style="909" bestFit="1" customWidth="1"/>
    <col min="9737" max="9991" width="9" style="909"/>
    <col min="9992" max="9992" width="14.875" style="909" bestFit="1" customWidth="1"/>
    <col min="9993" max="10247" width="9" style="909"/>
    <col min="10248" max="10248" width="14.875" style="909" bestFit="1" customWidth="1"/>
    <col min="10249" max="10503" width="9" style="909"/>
    <col min="10504" max="10504" width="14.875" style="909" bestFit="1" customWidth="1"/>
    <col min="10505" max="10759" width="9" style="909"/>
    <col min="10760" max="10760" width="14.875" style="909" bestFit="1" customWidth="1"/>
    <col min="10761" max="11015" width="9" style="909"/>
    <col min="11016" max="11016" width="14.875" style="909" bestFit="1" customWidth="1"/>
    <col min="11017" max="11271" width="9" style="909"/>
    <col min="11272" max="11272" width="14.875" style="909" bestFit="1" customWidth="1"/>
    <col min="11273" max="11527" width="9" style="909"/>
    <col min="11528" max="11528" width="14.875" style="909" bestFit="1" customWidth="1"/>
    <col min="11529" max="11783" width="9" style="909"/>
    <col min="11784" max="11784" width="14.875" style="909" bestFit="1" customWidth="1"/>
    <col min="11785" max="12039" width="9" style="909"/>
    <col min="12040" max="12040" width="14.875" style="909" bestFit="1" customWidth="1"/>
    <col min="12041" max="12295" width="9" style="909"/>
    <col min="12296" max="12296" width="14.875" style="909" bestFit="1" customWidth="1"/>
    <col min="12297" max="12551" width="9" style="909"/>
    <col min="12552" max="12552" width="14.875" style="909" bestFit="1" customWidth="1"/>
    <col min="12553" max="12807" width="9" style="909"/>
    <col min="12808" max="12808" width="14.875" style="909" bestFit="1" customWidth="1"/>
    <col min="12809" max="13063" width="9" style="909"/>
    <col min="13064" max="13064" width="14.875" style="909" bestFit="1" customWidth="1"/>
    <col min="13065" max="13319" width="9" style="909"/>
    <col min="13320" max="13320" width="14.875" style="909" bestFit="1" customWidth="1"/>
    <col min="13321" max="13575" width="9" style="909"/>
    <col min="13576" max="13576" width="14.875" style="909" bestFit="1" customWidth="1"/>
    <col min="13577" max="13831" width="9" style="909"/>
    <col min="13832" max="13832" width="14.875" style="909" bestFit="1" customWidth="1"/>
    <col min="13833" max="14087" width="9" style="909"/>
    <col min="14088" max="14088" width="14.875" style="909" bestFit="1" customWidth="1"/>
    <col min="14089" max="14343" width="9" style="909"/>
    <col min="14344" max="14344" width="14.875" style="909" bestFit="1" customWidth="1"/>
    <col min="14345" max="14599" width="9" style="909"/>
    <col min="14600" max="14600" width="14.875" style="909" bestFit="1" customWidth="1"/>
    <col min="14601" max="14855" width="9" style="909"/>
    <col min="14856" max="14856" width="14.875" style="909" bestFit="1" customWidth="1"/>
    <col min="14857" max="15111" width="9" style="909"/>
    <col min="15112" max="15112" width="14.875" style="909" bestFit="1" customWidth="1"/>
    <col min="15113" max="15367" width="9" style="909"/>
    <col min="15368" max="15368" width="14.875" style="909" bestFit="1" customWidth="1"/>
    <col min="15369" max="15623" width="9" style="909"/>
    <col min="15624" max="15624" width="14.875" style="909" bestFit="1" customWidth="1"/>
    <col min="15625" max="15879" width="9" style="909"/>
    <col min="15880" max="15880" width="14.875" style="909" bestFit="1" customWidth="1"/>
    <col min="15881" max="16135" width="9" style="909"/>
    <col min="16136" max="16136" width="14.875" style="909" bestFit="1" customWidth="1"/>
    <col min="16137" max="16384" width="9" style="909"/>
  </cols>
  <sheetData>
    <row r="1" spans="1:9">
      <c r="A1" s="908" t="s">
        <v>4123</v>
      </c>
      <c r="B1" s="908" t="s">
        <v>4124</v>
      </c>
      <c r="C1" s="908" t="s">
        <v>4125</v>
      </c>
      <c r="D1" s="908" t="s">
        <v>4126</v>
      </c>
      <c r="E1" s="908" t="s">
        <v>4127</v>
      </c>
      <c r="F1" s="908" t="s">
        <v>4128</v>
      </c>
      <c r="G1" s="908" t="s">
        <v>4129</v>
      </c>
      <c r="H1" s="908" t="s">
        <v>4130</v>
      </c>
      <c r="I1" s="908" t="s">
        <v>4131</v>
      </c>
    </row>
    <row r="2" spans="1:9">
      <c r="A2" s="877" t="str">
        <f>IF(電申申込書!P18&lt;&gt;"",電申申込書!P18,"")</f>
        <v/>
      </c>
      <c r="B2" s="877"/>
      <c r="C2" s="877" t="str">
        <f>IF(電申申込書!L18&lt;&gt;"",電申申込書!L18,"")</f>
        <v/>
      </c>
      <c r="D2" s="877" t="str">
        <f>IF(電申申込書!V18&lt;&gt;"",電申申込書!V18,"")</f>
        <v/>
      </c>
      <c r="E2" s="877" t="str">
        <f>IF(電申申込書!E18&lt;&gt;"",電申申込書!E18,"")</f>
        <v/>
      </c>
      <c r="F2" s="877" t="str">
        <f>IF(電申申込書!P18&lt;&gt;"","jpn","")</f>
        <v/>
      </c>
      <c r="G2" s="877" t="str">
        <f>IF(電申申込書!P18&lt;&gt;"","Y","")</f>
        <v/>
      </c>
      <c r="H2" s="877" t="str">
        <f>IF(電申申込書!P18&lt;&gt;"","基本設定","")</f>
        <v/>
      </c>
      <c r="I2" s="877" t="str">
        <f>IF(電申申込書!P18&lt;&gt;"","Y","")</f>
        <v/>
      </c>
    </row>
    <row r="3" spans="1:9">
      <c r="A3" s="877" t="str">
        <f>IF(電申申込書!P19&lt;&gt;"",電申申込書!P19,"")</f>
        <v/>
      </c>
      <c r="B3" s="877"/>
      <c r="C3" s="877" t="str">
        <f>IF(電申申込書!L19&lt;&gt;"",電申申込書!L19,"")</f>
        <v/>
      </c>
      <c r="D3" s="877" t="str">
        <f>IF(電申申込書!V19&lt;&gt;"",電申申込書!V19,"")</f>
        <v/>
      </c>
      <c r="E3" s="877" t="str">
        <f>IF(電申申込書!E19&lt;&gt;"",電申申込書!E19,"")</f>
        <v/>
      </c>
      <c r="F3" s="877" t="str">
        <f>IF(電申申込書!P19&lt;&gt;"","jpn","")</f>
        <v/>
      </c>
      <c r="G3" s="877" t="str">
        <f>IF(電申申込書!P19&lt;&gt;"","Y","")</f>
        <v/>
      </c>
      <c r="H3" s="877" t="str">
        <f>IF(電申申込書!P19&lt;&gt;"","基本設定","")</f>
        <v/>
      </c>
      <c r="I3" s="877" t="str">
        <f>IF(電申申込書!P19&lt;&gt;"","Y","")</f>
        <v/>
      </c>
    </row>
    <row r="4" spans="1:9">
      <c r="A4" s="877" t="str">
        <f>IF(電申申込書!P20&lt;&gt;"",電申申込書!P20,"")</f>
        <v/>
      </c>
      <c r="B4" s="877"/>
      <c r="C4" s="877" t="str">
        <f>IF(電申申込書!L20&lt;&gt;"",電申申込書!L20,"")</f>
        <v/>
      </c>
      <c r="D4" s="877" t="str">
        <f>IF(電申申込書!V20&lt;&gt;"",電申申込書!V20,"")</f>
        <v/>
      </c>
      <c r="E4" s="877" t="str">
        <f>IF(電申申込書!E20&lt;&gt;"",電申申込書!E20,"")</f>
        <v/>
      </c>
      <c r="F4" s="877" t="str">
        <f>IF(電申申込書!P20&lt;&gt;"","jpn","")</f>
        <v/>
      </c>
      <c r="G4" s="877" t="str">
        <f>IF(電申申込書!P20&lt;&gt;"","Y","")</f>
        <v/>
      </c>
      <c r="H4" s="877" t="str">
        <f>IF(電申申込書!P20&lt;&gt;"","基本設定","")</f>
        <v/>
      </c>
      <c r="I4" s="877" t="str">
        <f>IF(電申申込書!P20&lt;&gt;"","Y","")</f>
        <v/>
      </c>
    </row>
    <row r="5" spans="1:9">
      <c r="A5" s="877" t="str">
        <f>IF(電申申込書!P21&lt;&gt;"",電申申込書!P21,"")</f>
        <v/>
      </c>
      <c r="B5" s="877"/>
      <c r="C5" s="877" t="str">
        <f>IF(電申申込書!L21&lt;&gt;"",電申申込書!L21,"")</f>
        <v/>
      </c>
      <c r="D5" s="877" t="str">
        <f>IF(電申申込書!V21&lt;&gt;"",電申申込書!V21,"")</f>
        <v/>
      </c>
      <c r="E5" s="877" t="str">
        <f>IF(電申申込書!E21&lt;&gt;"",電申申込書!E21,"")</f>
        <v/>
      </c>
      <c r="F5" s="877" t="str">
        <f>IF(電申申込書!P21&lt;&gt;"","jpn","")</f>
        <v/>
      </c>
      <c r="G5" s="877" t="str">
        <f>IF(電申申込書!P21&lt;&gt;"","Y","")</f>
        <v/>
      </c>
      <c r="H5" s="877" t="str">
        <f>IF(電申申込書!P21&lt;&gt;"","基本設定","")</f>
        <v/>
      </c>
      <c r="I5" s="877" t="str">
        <f>IF(電申申込書!P21&lt;&gt;"","Y","")</f>
        <v/>
      </c>
    </row>
    <row r="6" spans="1:9">
      <c r="A6" s="877" t="str">
        <f>IF(電申申込書!P22&lt;&gt;"",電申申込書!P22,"")</f>
        <v/>
      </c>
      <c r="B6" s="877"/>
      <c r="C6" s="877" t="str">
        <f>IF(電申申込書!L22&lt;&gt;"",電申申込書!L22,"")</f>
        <v/>
      </c>
      <c r="D6" s="877" t="str">
        <f>IF(電申申込書!V22&lt;&gt;"",電申申込書!V22,"")</f>
        <v/>
      </c>
      <c r="E6" s="877" t="str">
        <f>IF(電申申込書!E22&lt;&gt;"",電申申込書!E22,"")</f>
        <v/>
      </c>
      <c r="F6" s="877" t="str">
        <f>IF(電申申込書!P22&lt;&gt;"","jpn","")</f>
        <v/>
      </c>
      <c r="G6" s="877" t="str">
        <f>IF(電申申込書!P22&lt;&gt;"","Y","")</f>
        <v/>
      </c>
      <c r="H6" s="877" t="str">
        <f>IF(電申申込書!P22&lt;&gt;"","基本設定","")</f>
        <v/>
      </c>
      <c r="I6" s="877" t="str">
        <f>IF(電申申込書!P22&lt;&gt;"","Y","")</f>
        <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560" t="s">
        <v>2482</v>
      </c>
      <c r="B1" s="1560"/>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241"/>
    </row>
    <row r="2" spans="1:39" ht="15" customHeight="1">
      <c r="A2" s="1560"/>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241"/>
    </row>
    <row r="3" spans="1:39" ht="15" customHeight="1">
      <c r="A3" s="1560"/>
      <c r="B3" s="1560"/>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c r="AF3" s="1560"/>
      <c r="AG3" s="1560"/>
      <c r="AH3" s="1560"/>
      <c r="AI3" s="1560"/>
      <c r="AJ3" s="1560"/>
      <c r="AK3" s="1560"/>
      <c r="AL3" s="1560"/>
      <c r="AM3" s="241"/>
    </row>
    <row r="4" spans="1:39" ht="15" customHeight="1">
      <c r="A4" s="1560"/>
      <c r="B4" s="1560"/>
      <c r="C4" s="1560"/>
      <c r="D4" s="1560"/>
      <c r="E4" s="1560"/>
      <c r="F4" s="1560"/>
      <c r="G4" s="1560"/>
      <c r="H4" s="1560"/>
      <c r="I4" s="1560"/>
      <c r="J4" s="1560"/>
      <c r="K4" s="1560"/>
      <c r="L4" s="1560"/>
      <c r="M4" s="1560"/>
      <c r="N4" s="1560"/>
      <c r="O4" s="1560"/>
      <c r="P4" s="1560"/>
      <c r="Q4" s="1560"/>
      <c r="R4" s="1560"/>
      <c r="S4" s="1560"/>
      <c r="T4" s="1560"/>
      <c r="U4" s="1560"/>
      <c r="V4" s="1560"/>
      <c r="W4" s="1560"/>
      <c r="X4" s="1560"/>
      <c r="Y4" s="1560"/>
      <c r="Z4" s="1560"/>
      <c r="AA4" s="1560"/>
      <c r="AB4" s="1560"/>
      <c r="AC4" s="1560"/>
      <c r="AD4" s="1560"/>
      <c r="AE4" s="1560"/>
      <c r="AF4" s="1560"/>
      <c r="AG4" s="1560"/>
      <c r="AH4" s="1560"/>
      <c r="AI4" s="1560"/>
      <c r="AJ4" s="1560"/>
      <c r="AK4" s="1560"/>
      <c r="AL4" s="1560"/>
      <c r="AM4" s="241"/>
    </row>
    <row r="5" spans="1:39" ht="15" customHeight="1">
      <c r="A5" s="1560"/>
      <c r="B5" s="1560"/>
      <c r="C5" s="1560"/>
      <c r="D5" s="1560"/>
      <c r="E5" s="1560"/>
      <c r="F5" s="1560"/>
      <c r="G5" s="1560"/>
      <c r="H5" s="1560"/>
      <c r="I5" s="1560"/>
      <c r="J5" s="1560"/>
      <c r="K5" s="1560"/>
      <c r="L5" s="1560"/>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241"/>
    </row>
    <row r="6" spans="1:39" ht="15" customHeight="1">
      <c r="A6" s="1560"/>
      <c r="B6" s="1560"/>
      <c r="C6" s="1560"/>
      <c r="D6" s="1560"/>
      <c r="E6" s="1560"/>
      <c r="F6" s="1560"/>
      <c r="G6" s="1560"/>
      <c r="H6" s="1560"/>
      <c r="I6" s="1560"/>
      <c r="J6" s="1560"/>
      <c r="K6" s="1560"/>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241"/>
    </row>
    <row r="7" spans="1:39" ht="15" customHeight="1">
      <c r="A7" s="1560"/>
      <c r="B7" s="1560"/>
      <c r="C7" s="1560"/>
      <c r="D7" s="1560"/>
      <c r="E7" s="1560"/>
      <c r="F7" s="1560"/>
      <c r="G7" s="1560"/>
      <c r="H7" s="1560"/>
      <c r="I7" s="1560"/>
      <c r="J7" s="1560"/>
      <c r="K7" s="1560"/>
      <c r="L7" s="1560"/>
      <c r="M7" s="1560"/>
      <c r="N7" s="1560"/>
      <c r="O7" s="1560"/>
      <c r="P7" s="1560"/>
      <c r="Q7" s="1560"/>
      <c r="R7" s="1560"/>
      <c r="S7" s="1560"/>
      <c r="T7" s="1560"/>
      <c r="U7" s="1560"/>
      <c r="V7" s="1560"/>
      <c r="W7" s="1560"/>
      <c r="X7" s="1560"/>
      <c r="Y7" s="1560"/>
      <c r="Z7" s="1560"/>
      <c r="AA7" s="1560"/>
      <c r="AB7" s="1560"/>
      <c r="AC7" s="1560"/>
      <c r="AD7" s="1560"/>
      <c r="AE7" s="1560"/>
      <c r="AF7" s="1560"/>
      <c r="AG7" s="1560"/>
      <c r="AH7" s="1560"/>
      <c r="AI7" s="1560"/>
      <c r="AJ7" s="1560"/>
      <c r="AK7" s="1560"/>
      <c r="AL7" s="1560"/>
      <c r="AM7" s="241"/>
    </row>
    <row r="8" spans="1:39" ht="15" customHeight="1">
      <c r="A8" s="1560"/>
      <c r="B8" s="1560"/>
      <c r="C8" s="1560"/>
      <c r="D8" s="1560"/>
      <c r="E8" s="1560"/>
      <c r="F8" s="1560"/>
      <c r="G8" s="1560"/>
      <c r="H8" s="1560"/>
      <c r="I8" s="1560"/>
      <c r="J8" s="1560"/>
      <c r="K8" s="1560"/>
      <c r="L8" s="1560"/>
      <c r="M8" s="1560"/>
      <c r="N8" s="1560"/>
      <c r="O8" s="1560"/>
      <c r="P8" s="1560"/>
      <c r="Q8" s="1560"/>
      <c r="R8" s="1560"/>
      <c r="S8" s="1560"/>
      <c r="T8" s="1560"/>
      <c r="U8" s="1560"/>
      <c r="V8" s="1560"/>
      <c r="W8" s="1560"/>
      <c r="X8" s="1560"/>
      <c r="Y8" s="1560"/>
      <c r="Z8" s="1560"/>
      <c r="AA8" s="1560"/>
      <c r="AB8" s="1560"/>
      <c r="AC8" s="1560"/>
      <c r="AD8" s="1560"/>
      <c r="AE8" s="1560"/>
      <c r="AF8" s="1560"/>
      <c r="AG8" s="1560"/>
      <c r="AH8" s="1560"/>
      <c r="AI8" s="1560"/>
      <c r="AJ8" s="1560"/>
      <c r="AK8" s="1560"/>
      <c r="AL8" s="1560"/>
      <c r="AM8" s="241"/>
    </row>
    <row r="9" spans="1:39" ht="15" customHeight="1">
      <c r="A9" s="1560"/>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1560"/>
      <c r="AL9" s="1560"/>
      <c r="AM9" s="241"/>
    </row>
    <row r="10" spans="1:39" ht="15" customHeight="1">
      <c r="A10" s="1560"/>
      <c r="B10" s="1560"/>
      <c r="C10" s="1560"/>
      <c r="D10" s="1560"/>
      <c r="E10" s="1560"/>
      <c r="F10" s="1560"/>
      <c r="G10" s="1560"/>
      <c r="H10" s="1560"/>
      <c r="I10" s="1560"/>
      <c r="J10" s="1560"/>
      <c r="K10" s="1560"/>
      <c r="L10" s="1560"/>
      <c r="M10" s="1560"/>
      <c r="N10" s="1560"/>
      <c r="O10" s="1560"/>
      <c r="P10" s="1560"/>
      <c r="Q10" s="1560"/>
      <c r="R10" s="1560"/>
      <c r="S10" s="1560"/>
      <c r="T10" s="1560"/>
      <c r="U10" s="1560"/>
      <c r="V10" s="1560"/>
      <c r="W10" s="1560"/>
      <c r="X10" s="1560"/>
      <c r="Y10" s="1560"/>
      <c r="Z10" s="1560"/>
      <c r="AA10" s="1560"/>
      <c r="AB10" s="1560"/>
      <c r="AC10" s="1560"/>
      <c r="AD10" s="1560"/>
      <c r="AE10" s="1560"/>
      <c r="AF10" s="1560"/>
      <c r="AG10" s="1560"/>
      <c r="AH10" s="1560"/>
      <c r="AI10" s="1560"/>
      <c r="AJ10" s="1560"/>
      <c r="AK10" s="1560"/>
      <c r="AL10" s="1560"/>
      <c r="AM10" s="241"/>
    </row>
    <row r="11" spans="1:39" ht="15" customHeight="1">
      <c r="A11" s="1560"/>
      <c r="B11" s="1560"/>
      <c r="C11" s="1560"/>
      <c r="D11" s="1560"/>
      <c r="E11" s="1560"/>
      <c r="F11" s="1560"/>
      <c r="G11" s="1560"/>
      <c r="H11" s="1560"/>
      <c r="I11" s="1560"/>
      <c r="J11" s="1560"/>
      <c r="K11" s="1560"/>
      <c r="L11" s="1560"/>
      <c r="M11" s="1560"/>
      <c r="N11" s="1560"/>
      <c r="O11" s="1560"/>
      <c r="P11" s="1560"/>
      <c r="Q11" s="1560"/>
      <c r="R11" s="1560"/>
      <c r="S11" s="1560"/>
      <c r="T11" s="1560"/>
      <c r="U11" s="1560"/>
      <c r="V11" s="1560"/>
      <c r="W11" s="1560"/>
      <c r="X11" s="1560"/>
      <c r="Y11" s="1560"/>
      <c r="Z11" s="1560"/>
      <c r="AA11" s="1560"/>
      <c r="AB11" s="1560"/>
      <c r="AC11" s="1560"/>
      <c r="AD11" s="1560"/>
      <c r="AE11" s="1560"/>
      <c r="AF11" s="1560"/>
      <c r="AG11" s="1560"/>
      <c r="AH11" s="1560"/>
      <c r="AI11" s="1560"/>
      <c r="AJ11" s="1560"/>
      <c r="AK11" s="1560"/>
      <c r="AL11" s="1560"/>
      <c r="AM11" s="241"/>
    </row>
    <row r="12" spans="1:39" ht="15" customHeight="1">
      <c r="A12" s="1560"/>
      <c r="B12" s="1560"/>
      <c r="C12" s="1560"/>
      <c r="D12" s="1560"/>
      <c r="E12" s="156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60"/>
      <c r="AM12" s="241"/>
    </row>
    <row r="13" spans="1:39" ht="15" customHeight="1">
      <c r="A13" s="1560"/>
      <c r="B13" s="1560"/>
      <c r="C13" s="1560"/>
      <c r="D13" s="1560"/>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241"/>
    </row>
    <row r="14" spans="1:39" ht="15" customHeight="1">
      <c r="A14" s="1560"/>
      <c r="B14" s="1560"/>
      <c r="C14" s="1560"/>
      <c r="D14" s="1560"/>
      <c r="E14" s="1560"/>
      <c r="F14" s="1560"/>
      <c r="G14" s="1560"/>
      <c r="H14" s="1560"/>
      <c r="I14" s="1560"/>
      <c r="J14" s="1560"/>
      <c r="K14" s="1560"/>
      <c r="L14" s="1560"/>
      <c r="M14" s="1560"/>
      <c r="N14" s="1560"/>
      <c r="O14" s="1560"/>
      <c r="P14" s="1560"/>
      <c r="Q14" s="1560"/>
      <c r="R14" s="1560"/>
      <c r="S14" s="1560"/>
      <c r="T14" s="1560"/>
      <c r="U14" s="1560"/>
      <c r="V14" s="1560"/>
      <c r="W14" s="1560"/>
      <c r="X14" s="1560"/>
      <c r="Y14" s="1560"/>
      <c r="Z14" s="1560"/>
      <c r="AA14" s="1560"/>
      <c r="AB14" s="1560"/>
      <c r="AC14" s="1560"/>
      <c r="AD14" s="1560"/>
      <c r="AE14" s="1560"/>
      <c r="AF14" s="1560"/>
      <c r="AG14" s="1560"/>
      <c r="AH14" s="1560"/>
      <c r="AI14" s="1560"/>
      <c r="AJ14" s="1560"/>
      <c r="AK14" s="1560"/>
      <c r="AL14" s="1560"/>
      <c r="AM14" s="241"/>
    </row>
    <row r="15" spans="1:39" ht="15" customHeight="1">
      <c r="A15" s="1560"/>
      <c r="B15" s="1560"/>
      <c r="C15" s="1560"/>
      <c r="D15" s="1560"/>
      <c r="E15" s="1560"/>
      <c r="F15" s="1560"/>
      <c r="G15" s="1560"/>
      <c r="H15" s="1560"/>
      <c r="I15" s="1560"/>
      <c r="J15" s="1560"/>
      <c r="K15" s="1560"/>
      <c r="L15" s="1560"/>
      <c r="M15" s="1560"/>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c r="AL15" s="1560"/>
      <c r="AM15" s="241"/>
    </row>
    <row r="16" spans="1:39" ht="15" customHeight="1">
      <c r="A16" s="1560"/>
      <c r="B16" s="1560"/>
      <c r="C16" s="1560"/>
      <c r="D16" s="1560"/>
      <c r="E16" s="1560"/>
      <c r="F16" s="1560"/>
      <c r="G16" s="1560"/>
      <c r="H16" s="1560"/>
      <c r="I16" s="1560"/>
      <c r="J16" s="1560"/>
      <c r="K16" s="1560"/>
      <c r="L16" s="1560"/>
      <c r="M16" s="1560"/>
      <c r="N16" s="1560"/>
      <c r="O16" s="1560"/>
      <c r="P16" s="1560"/>
      <c r="Q16" s="1560"/>
      <c r="R16" s="1560"/>
      <c r="S16" s="1560"/>
      <c r="T16" s="1560"/>
      <c r="U16" s="1560"/>
      <c r="V16" s="1560"/>
      <c r="W16" s="1560"/>
      <c r="X16" s="1560"/>
      <c r="Y16" s="1560"/>
      <c r="Z16" s="1560"/>
      <c r="AA16" s="1560"/>
      <c r="AB16" s="1560"/>
      <c r="AC16" s="1560"/>
      <c r="AD16" s="1560"/>
      <c r="AE16" s="1560"/>
      <c r="AF16" s="1560"/>
      <c r="AG16" s="1560"/>
      <c r="AH16" s="1560"/>
      <c r="AI16" s="1560"/>
      <c r="AJ16" s="1560"/>
      <c r="AK16" s="1560"/>
      <c r="AL16" s="1560"/>
      <c r="AM16" s="241"/>
    </row>
    <row r="17" spans="1:39" ht="15" customHeight="1">
      <c r="A17" s="1560"/>
      <c r="B17" s="1560"/>
      <c r="C17" s="1560"/>
      <c r="D17" s="1560"/>
      <c r="E17" s="1560"/>
      <c r="F17" s="1560"/>
      <c r="G17" s="1560"/>
      <c r="H17" s="1560"/>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241"/>
    </row>
    <row r="18" spans="1:39" ht="15" customHeight="1">
      <c r="A18" s="1560"/>
      <c r="B18" s="1560"/>
      <c r="C18" s="1560"/>
      <c r="D18" s="1560"/>
      <c r="E18" s="1560"/>
      <c r="F18" s="1560"/>
      <c r="G18" s="1560"/>
      <c r="H18" s="1560"/>
      <c r="I18" s="1560"/>
      <c r="J18" s="1560"/>
      <c r="K18" s="1560"/>
      <c r="L18" s="1560"/>
      <c r="M18" s="1560"/>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c r="AL18" s="1560"/>
      <c r="AM18" s="241"/>
    </row>
    <row r="19" spans="1:39" ht="9.6" customHeight="1">
      <c r="A19" s="1560"/>
      <c r="B19" s="1560"/>
      <c r="C19" s="1560"/>
      <c r="D19" s="1560"/>
      <c r="E19" s="1560"/>
      <c r="F19" s="1560"/>
      <c r="G19" s="1560"/>
      <c r="H19" s="1560"/>
      <c r="I19" s="1560"/>
      <c r="J19" s="1560"/>
      <c r="K19" s="1560"/>
      <c r="L19" s="1560"/>
      <c r="M19" s="1560"/>
      <c r="N19" s="1560"/>
      <c r="O19" s="1560"/>
      <c r="P19" s="1560"/>
      <c r="Q19" s="1560"/>
      <c r="R19" s="1560"/>
      <c r="S19" s="1560"/>
      <c r="T19" s="1560"/>
      <c r="U19" s="1560"/>
      <c r="V19" s="1560"/>
      <c r="W19" s="1560"/>
      <c r="X19" s="1560"/>
      <c r="Y19" s="1560"/>
      <c r="Z19" s="1560"/>
      <c r="AA19" s="1560"/>
      <c r="AB19" s="1560"/>
      <c r="AC19" s="1560"/>
      <c r="AD19" s="1560"/>
      <c r="AE19" s="1560"/>
      <c r="AF19" s="1560"/>
      <c r="AG19" s="1560"/>
      <c r="AH19" s="1560"/>
      <c r="AI19" s="1560"/>
      <c r="AJ19" s="1560"/>
      <c r="AK19" s="1560"/>
      <c r="AL19" s="1560"/>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54" t="s">
        <v>2276</v>
      </c>
      <c r="C21" s="142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6"/>
      <c r="AF21" s="1448" t="s">
        <v>2170</v>
      </c>
      <c r="AG21" s="1443"/>
      <c r="AH21" s="1443"/>
      <c r="AI21" s="1443"/>
      <c r="AJ21" s="1443"/>
      <c r="AK21" s="1443"/>
      <c r="AL21" s="177"/>
      <c r="AM21" s="4"/>
    </row>
    <row r="22" spans="1:39" ht="27" customHeight="1">
      <c r="A22" s="4"/>
      <c r="B22" s="1564" t="s">
        <v>2278</v>
      </c>
      <c r="C22" s="1564"/>
      <c r="D22" s="1564"/>
      <c r="E22" s="1564"/>
      <c r="F22" s="1564"/>
      <c r="G22" s="1564"/>
      <c r="H22" s="1564"/>
      <c r="I22" s="1564"/>
      <c r="J22" s="1564" t="s">
        <v>2280</v>
      </c>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54" t="s">
        <v>2281</v>
      </c>
      <c r="AG22" s="1425"/>
      <c r="AH22" s="1425"/>
      <c r="AI22" s="1425"/>
      <c r="AJ22" s="1425"/>
      <c r="AK22" s="1425"/>
      <c r="AL22" s="202"/>
      <c r="AM22" s="4"/>
    </row>
    <row r="23" spans="1:39" ht="27" customHeight="1">
      <c r="A23" s="4"/>
      <c r="B23" s="1564" t="s">
        <v>2279</v>
      </c>
      <c r="C23" s="1564"/>
      <c r="D23" s="1564"/>
      <c r="E23" s="1564"/>
      <c r="F23" s="1564"/>
      <c r="G23" s="1564"/>
      <c r="H23" s="1564"/>
      <c r="I23" s="1564"/>
      <c r="J23" s="1565" t="s">
        <v>2293</v>
      </c>
      <c r="K23" s="1566"/>
      <c r="L23" s="1566"/>
      <c r="M23" s="1566"/>
      <c r="N23" s="1566"/>
      <c r="O23" s="1566"/>
      <c r="P23" s="1566"/>
      <c r="Q23" s="1566"/>
      <c r="R23" s="1566"/>
      <c r="S23" s="1566"/>
      <c r="T23" s="1566"/>
      <c r="U23" s="1566"/>
      <c r="V23" s="1566"/>
      <c r="W23" s="1566"/>
      <c r="X23" s="1566"/>
      <c r="Y23" s="1566"/>
      <c r="Z23" s="1566"/>
      <c r="AA23" s="1566"/>
      <c r="AB23" s="1566"/>
      <c r="AC23" s="1566"/>
      <c r="AD23" s="1566"/>
      <c r="AE23" s="1567"/>
      <c r="AF23" s="1554" t="s">
        <v>2282</v>
      </c>
      <c r="AG23" s="1425"/>
      <c r="AH23" s="1425"/>
      <c r="AI23" s="1425"/>
      <c r="AJ23" s="1425"/>
      <c r="AK23" s="1425"/>
      <c r="AL23" s="202"/>
      <c r="AM23" s="4"/>
    </row>
    <row r="24" spans="1:39" ht="24" customHeight="1">
      <c r="A24" s="1568" t="s">
        <v>2468</v>
      </c>
      <c r="B24" s="1568"/>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4"/>
    </row>
    <row r="25" spans="1:39" ht="26.1" customHeight="1">
      <c r="A25" s="1568"/>
      <c r="B25" s="1568"/>
      <c r="C25" s="1568"/>
      <c r="D25" s="1568"/>
      <c r="E25" s="1568"/>
      <c r="F25" s="1568"/>
      <c r="G25" s="1568"/>
      <c r="H25" s="1568"/>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4"/>
    </row>
    <row r="26" spans="1:39" ht="27" customHeight="1">
      <c r="A26" s="4"/>
      <c r="B26" s="1569" t="s">
        <v>2276</v>
      </c>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1"/>
      <c r="AF26" s="1448" t="s">
        <v>2170</v>
      </c>
      <c r="AG26" s="1443"/>
      <c r="AH26" s="1443"/>
      <c r="AI26" s="1443"/>
      <c r="AJ26" s="1443"/>
      <c r="AK26" s="1443"/>
      <c r="AL26" s="177"/>
      <c r="AM26" s="4"/>
    </row>
    <row r="27" spans="1:39" ht="42" customHeight="1">
      <c r="A27" s="4"/>
      <c r="B27" s="1572"/>
      <c r="C27" s="1573"/>
      <c r="D27" s="1573"/>
      <c r="E27" s="1573"/>
      <c r="F27" s="1573"/>
      <c r="G27" s="1573"/>
      <c r="H27" s="1573"/>
      <c r="I27" s="1573"/>
      <c r="J27" s="1573"/>
      <c r="K27" s="1573"/>
      <c r="L27" s="1573"/>
      <c r="M27" s="1573"/>
      <c r="N27" s="1573"/>
      <c r="O27" s="1573"/>
      <c r="P27" s="1573"/>
      <c r="Q27" s="1573"/>
      <c r="R27" s="1573"/>
      <c r="S27" s="1573"/>
      <c r="T27" s="1573"/>
      <c r="U27" s="1573"/>
      <c r="V27" s="1573"/>
      <c r="W27" s="1573"/>
      <c r="X27" s="1573"/>
      <c r="Y27" s="1573"/>
      <c r="Z27" s="1573"/>
      <c r="AA27" s="1573"/>
      <c r="AB27" s="1573"/>
      <c r="AC27" s="1573"/>
      <c r="AD27" s="1573"/>
      <c r="AE27" s="1574"/>
      <c r="AF27" s="1554" t="s">
        <v>2303</v>
      </c>
      <c r="AG27" s="1425"/>
      <c r="AH27" s="1426"/>
      <c r="AI27" s="1554" t="s">
        <v>2283</v>
      </c>
      <c r="AJ27" s="1425"/>
      <c r="AK27" s="1425"/>
      <c r="AL27" s="177"/>
      <c r="AM27" s="4"/>
    </row>
    <row r="28" spans="1:39" ht="30" customHeight="1">
      <c r="A28" s="4"/>
      <c r="B28" s="1472" t="s">
        <v>76</v>
      </c>
      <c r="C28" s="1472"/>
      <c r="D28" s="1472"/>
      <c r="E28" s="1472"/>
      <c r="F28" s="1472"/>
      <c r="G28" s="1472"/>
      <c r="H28" s="1472"/>
      <c r="I28" s="1472"/>
      <c r="J28" s="1468" t="s">
        <v>2284</v>
      </c>
      <c r="K28" s="1469"/>
      <c r="L28" s="1469"/>
      <c r="M28" s="1469"/>
      <c r="N28" s="1469"/>
      <c r="O28" s="1469"/>
      <c r="P28" s="1469"/>
      <c r="Q28" s="1469"/>
      <c r="R28" s="1469"/>
      <c r="S28" s="1469"/>
      <c r="T28" s="1469"/>
      <c r="U28" s="1469"/>
      <c r="V28" s="1469"/>
      <c r="W28" s="1469"/>
      <c r="X28" s="1469"/>
      <c r="Y28" s="1469"/>
      <c r="Z28" s="1469"/>
      <c r="AA28" s="1469"/>
      <c r="AB28" s="1469"/>
      <c r="AC28" s="1469"/>
      <c r="AD28" s="1469"/>
      <c r="AE28" s="1526"/>
      <c r="AF28" s="1554">
        <v>10</v>
      </c>
      <c r="AG28" s="1425"/>
      <c r="AH28" s="1426"/>
      <c r="AI28" s="1554">
        <v>30</v>
      </c>
      <c r="AJ28" s="1425"/>
      <c r="AK28" s="1425"/>
      <c r="AL28" s="202"/>
      <c r="AM28" s="4"/>
    </row>
    <row r="29" spans="1:39" ht="30" customHeight="1">
      <c r="A29" s="4"/>
      <c r="B29" s="1565" t="s">
        <v>2285</v>
      </c>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7"/>
      <c r="AF29" s="1554">
        <v>11</v>
      </c>
      <c r="AG29" s="1425"/>
      <c r="AH29" s="1426"/>
      <c r="AI29" s="1554">
        <v>31</v>
      </c>
      <c r="AJ29" s="1425"/>
      <c r="AK29" s="1425"/>
      <c r="AL29" s="202"/>
      <c r="AM29" s="4"/>
    </row>
    <row r="30" spans="1:39" ht="129.6" customHeight="1">
      <c r="A30" s="4"/>
      <c r="B30" s="1472" t="s">
        <v>77</v>
      </c>
      <c r="C30" s="1472"/>
      <c r="D30" s="1472"/>
      <c r="E30" s="1472"/>
      <c r="F30" s="1472"/>
      <c r="G30" s="1472"/>
      <c r="H30" s="1472"/>
      <c r="I30" s="1472"/>
      <c r="J30" s="1564" t="s">
        <v>2304</v>
      </c>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54">
        <v>12</v>
      </c>
      <c r="AG30" s="1425"/>
      <c r="AH30" s="1426"/>
      <c r="AI30" s="1554">
        <v>32</v>
      </c>
      <c r="AJ30" s="1425"/>
      <c r="AK30" s="1425"/>
      <c r="AL30" s="202"/>
      <c r="AM30" s="4"/>
    </row>
    <row r="31" spans="1:39" ht="30" customHeight="1">
      <c r="A31" s="4"/>
      <c r="B31" s="1565" t="s">
        <v>78</v>
      </c>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7"/>
      <c r="AF31" s="1554">
        <v>13</v>
      </c>
      <c r="AG31" s="1425"/>
      <c r="AH31" s="1426"/>
      <c r="AI31" s="1554">
        <v>33</v>
      </c>
      <c r="AJ31" s="1425"/>
      <c r="AK31" s="1425"/>
      <c r="AL31" s="202"/>
      <c r="AM31" s="4"/>
    </row>
    <row r="32" spans="1:39" ht="39.950000000000003" customHeight="1">
      <c r="A32" s="4"/>
      <c r="B32" s="1472" t="s">
        <v>79</v>
      </c>
      <c r="C32" s="1472"/>
      <c r="D32" s="1472"/>
      <c r="E32" s="1472"/>
      <c r="F32" s="1472"/>
      <c r="G32" s="1472"/>
      <c r="H32" s="1472"/>
      <c r="I32" s="1472"/>
      <c r="J32" s="1564" t="s">
        <v>2286</v>
      </c>
      <c r="K32" s="1472"/>
      <c r="L32" s="1472"/>
      <c r="M32" s="1472"/>
      <c r="N32" s="1472"/>
      <c r="O32" s="1472"/>
      <c r="P32" s="1472"/>
      <c r="Q32" s="1472"/>
      <c r="R32" s="1472"/>
      <c r="S32" s="1472"/>
      <c r="T32" s="1472"/>
      <c r="U32" s="1472"/>
      <c r="V32" s="1472"/>
      <c r="W32" s="1472"/>
      <c r="X32" s="1472"/>
      <c r="Y32" s="1472"/>
      <c r="Z32" s="1472"/>
      <c r="AA32" s="1472"/>
      <c r="AB32" s="1472"/>
      <c r="AC32" s="1472"/>
      <c r="AD32" s="1472"/>
      <c r="AE32" s="1472"/>
      <c r="AF32" s="1554">
        <v>14</v>
      </c>
      <c r="AG32" s="1425"/>
      <c r="AH32" s="1426"/>
      <c r="AI32" s="1554">
        <v>34</v>
      </c>
      <c r="AJ32" s="1425"/>
      <c r="AK32" s="1425"/>
      <c r="AL32" s="202"/>
      <c r="AM32" s="4"/>
    </row>
    <row r="33" spans="1:39" ht="39.950000000000003" customHeight="1">
      <c r="A33" s="4"/>
      <c r="B33" s="1472" t="s">
        <v>80</v>
      </c>
      <c r="C33" s="1472"/>
      <c r="D33" s="1472"/>
      <c r="E33" s="1472"/>
      <c r="F33" s="1472"/>
      <c r="G33" s="1472"/>
      <c r="H33" s="1472"/>
      <c r="I33" s="1472"/>
      <c r="J33" s="1564" t="s">
        <v>2287</v>
      </c>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54">
        <v>15</v>
      </c>
      <c r="AG33" s="1425"/>
      <c r="AH33" s="1426"/>
      <c r="AI33" s="1554">
        <v>35</v>
      </c>
      <c r="AJ33" s="1425"/>
      <c r="AK33" s="1425"/>
      <c r="AL33" s="202"/>
      <c r="AM33" s="4"/>
    </row>
    <row r="34" spans="1:39" ht="30" customHeight="1">
      <c r="A34" s="4"/>
      <c r="B34" s="1468" t="s">
        <v>81</v>
      </c>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c r="AA34" s="1469"/>
      <c r="AB34" s="1469"/>
      <c r="AC34" s="1469"/>
      <c r="AD34" s="1469"/>
      <c r="AE34" s="1526"/>
      <c r="AF34" s="1554">
        <v>16</v>
      </c>
      <c r="AG34" s="1425"/>
      <c r="AH34" s="1426"/>
      <c r="AI34" s="1554">
        <v>36</v>
      </c>
      <c r="AJ34" s="1425"/>
      <c r="AK34" s="1425"/>
      <c r="AL34" s="202"/>
      <c r="AM34" s="4"/>
    </row>
    <row r="35" spans="1:39" ht="30" customHeight="1">
      <c r="A35" s="4"/>
      <c r="B35" s="1468" t="s">
        <v>82</v>
      </c>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526"/>
      <c r="AF35" s="1554">
        <v>17</v>
      </c>
      <c r="AG35" s="1425"/>
      <c r="AH35" s="1426"/>
      <c r="AI35" s="1554">
        <v>37</v>
      </c>
      <c r="AJ35" s="1425"/>
      <c r="AK35" s="1425"/>
      <c r="AL35" s="202"/>
      <c r="AM35" s="4"/>
    </row>
    <row r="36" spans="1:39" ht="30" customHeight="1">
      <c r="A36" s="4"/>
      <c r="B36" s="1472" t="s">
        <v>83</v>
      </c>
      <c r="C36" s="1472"/>
      <c r="D36" s="1472"/>
      <c r="E36" s="1472"/>
      <c r="F36" s="1472"/>
      <c r="G36" s="1472"/>
      <c r="H36" s="1472"/>
      <c r="I36" s="1472"/>
      <c r="J36" s="1564" t="s">
        <v>2288</v>
      </c>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54">
        <v>18</v>
      </c>
      <c r="AG36" s="1425"/>
      <c r="AH36" s="1426"/>
      <c r="AI36" s="1554">
        <v>38</v>
      </c>
      <c r="AJ36" s="1425"/>
      <c r="AK36" s="1425"/>
      <c r="AL36" s="202"/>
      <c r="AM36" s="4"/>
    </row>
    <row r="37" spans="1:39" ht="39.950000000000003" customHeight="1">
      <c r="A37" s="4"/>
      <c r="B37" s="1564" t="s">
        <v>84</v>
      </c>
      <c r="C37" s="1564"/>
      <c r="D37" s="1564"/>
      <c r="E37" s="1564"/>
      <c r="F37" s="1564"/>
      <c r="G37" s="1564"/>
      <c r="H37" s="1564"/>
      <c r="I37" s="1564"/>
      <c r="J37" s="1472" t="s">
        <v>2289</v>
      </c>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554">
        <v>19</v>
      </c>
      <c r="AG37" s="1425"/>
      <c r="AH37" s="1426"/>
      <c r="AI37" s="1554">
        <v>39</v>
      </c>
      <c r="AJ37" s="1425"/>
      <c r="AK37" s="1425"/>
      <c r="AL37" s="202"/>
      <c r="AM37" s="4"/>
    </row>
    <row r="38" spans="1:39" ht="39.950000000000003" customHeight="1">
      <c r="A38" s="4"/>
      <c r="B38" s="1468" t="s">
        <v>85</v>
      </c>
      <c r="C38" s="1469"/>
      <c r="D38" s="1469"/>
      <c r="E38" s="1469"/>
      <c r="F38" s="1469"/>
      <c r="G38" s="1469"/>
      <c r="H38" s="1469"/>
      <c r="I38" s="1526"/>
      <c r="J38" s="1564" t="s">
        <v>2290</v>
      </c>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54">
        <v>20</v>
      </c>
      <c r="AG38" s="1425"/>
      <c r="AH38" s="1426"/>
      <c r="AI38" s="1554">
        <v>40</v>
      </c>
      <c r="AJ38" s="1425"/>
      <c r="AK38" s="1425"/>
      <c r="AL38" s="202"/>
      <c r="AM38" s="4"/>
    </row>
    <row r="39" spans="1:39" ht="30" customHeight="1">
      <c r="A39" s="4"/>
      <c r="B39" s="1472" t="s">
        <v>86</v>
      </c>
      <c r="C39" s="1472"/>
      <c r="D39" s="1472"/>
      <c r="E39" s="1472"/>
      <c r="F39" s="1472"/>
      <c r="G39" s="1472"/>
      <c r="H39" s="1472"/>
      <c r="I39" s="1472"/>
      <c r="J39" s="1472" t="s">
        <v>2291</v>
      </c>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554">
        <v>21</v>
      </c>
      <c r="AG39" s="1425"/>
      <c r="AH39" s="1426"/>
      <c r="AI39" s="1554">
        <v>41</v>
      </c>
      <c r="AJ39" s="1425"/>
      <c r="AK39" s="1425"/>
      <c r="AL39" s="202"/>
      <c r="AM39" s="4"/>
    </row>
    <row r="40" spans="1:39" ht="69.599999999999994" customHeight="1">
      <c r="A40" s="4"/>
      <c r="B40" s="1472" t="s">
        <v>87</v>
      </c>
      <c r="C40" s="1472"/>
      <c r="D40" s="1472"/>
      <c r="E40" s="1472"/>
      <c r="F40" s="1472"/>
      <c r="G40" s="1472"/>
      <c r="H40" s="1472"/>
      <c r="I40" s="1472"/>
      <c r="J40" s="1564" t="s">
        <v>2292</v>
      </c>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54">
        <v>22</v>
      </c>
      <c r="AG40" s="1425"/>
      <c r="AH40" s="1426"/>
      <c r="AI40" s="1554">
        <v>42</v>
      </c>
      <c r="AJ40" s="1425"/>
      <c r="AK40" s="1425"/>
      <c r="AL40" s="202"/>
      <c r="AM40" s="4"/>
    </row>
    <row r="41" spans="1:39" ht="30" customHeight="1">
      <c r="A41" s="4"/>
      <c r="B41" s="1468" t="s">
        <v>2277</v>
      </c>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526"/>
      <c r="AF41" s="1554">
        <v>23</v>
      </c>
      <c r="AG41" s="1425"/>
      <c r="AH41" s="1426"/>
      <c r="AI41" s="1554">
        <v>43</v>
      </c>
      <c r="AJ41" s="1425"/>
      <c r="AK41" s="1425"/>
      <c r="AL41" s="202"/>
      <c r="AM41" s="4"/>
    </row>
    <row r="42" spans="1:39" ht="30" customHeight="1">
      <c r="A42" s="4"/>
      <c r="B42" s="1468" t="s">
        <v>2256</v>
      </c>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526"/>
      <c r="AF42" s="1554">
        <v>24</v>
      </c>
      <c r="AG42" s="1425"/>
      <c r="AH42" s="1426"/>
      <c r="AI42" s="1554">
        <v>44</v>
      </c>
      <c r="AJ42" s="1425"/>
      <c r="AK42" s="1425"/>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60" t="s">
        <v>2306</v>
      </c>
      <c r="B44" s="1560"/>
      <c r="C44" s="1560"/>
      <c r="D44" s="1560"/>
      <c r="E44" s="1560"/>
      <c r="F44" s="1560"/>
      <c r="G44" s="1560"/>
      <c r="H44" s="1560"/>
      <c r="I44" s="1560"/>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1560"/>
      <c r="AF44" s="1560"/>
      <c r="AG44" s="1560"/>
      <c r="AH44" s="1560"/>
      <c r="AI44" s="1560"/>
      <c r="AJ44" s="1560"/>
      <c r="AK44" s="1560"/>
      <c r="AL44" s="1560"/>
      <c r="AM44" s="241"/>
    </row>
    <row r="45" spans="1:39" ht="15" customHeight="1">
      <c r="A45" s="1560"/>
      <c r="B45" s="1560"/>
      <c r="C45" s="1560"/>
      <c r="D45" s="1560"/>
      <c r="E45" s="1560"/>
      <c r="F45" s="1560"/>
      <c r="G45" s="1560"/>
      <c r="H45" s="1560"/>
      <c r="I45" s="1560"/>
      <c r="J45" s="1560"/>
      <c r="K45" s="1560"/>
      <c r="L45" s="1560"/>
      <c r="M45" s="1560"/>
      <c r="N45" s="1560"/>
      <c r="O45" s="1560"/>
      <c r="P45" s="1560"/>
      <c r="Q45" s="1560"/>
      <c r="R45" s="1560"/>
      <c r="S45" s="1560"/>
      <c r="T45" s="1560"/>
      <c r="U45" s="1560"/>
      <c r="V45" s="1560"/>
      <c r="W45" s="1560"/>
      <c r="X45" s="1560"/>
      <c r="Y45" s="1560"/>
      <c r="Z45" s="1560"/>
      <c r="AA45" s="1560"/>
      <c r="AB45" s="1560"/>
      <c r="AC45" s="1560"/>
      <c r="AD45" s="1560"/>
      <c r="AE45" s="1560"/>
      <c r="AF45" s="1560"/>
      <c r="AG45" s="1560"/>
      <c r="AH45" s="1560"/>
      <c r="AI45" s="1560"/>
      <c r="AJ45" s="1560"/>
      <c r="AK45" s="1560"/>
      <c r="AL45" s="1560"/>
      <c r="AM45" s="241"/>
    </row>
    <row r="46" spans="1:39" ht="15" customHeight="1">
      <c r="A46" s="1560"/>
      <c r="B46" s="1560"/>
      <c r="C46" s="1560"/>
      <c r="D46" s="1560"/>
      <c r="E46" s="1560"/>
      <c r="F46" s="1560"/>
      <c r="G46" s="1560"/>
      <c r="H46" s="1560"/>
      <c r="I46" s="1560"/>
      <c r="J46" s="1560"/>
      <c r="K46" s="1560"/>
      <c r="L46" s="1560"/>
      <c r="M46" s="1560"/>
      <c r="N46" s="1560"/>
      <c r="O46" s="1560"/>
      <c r="P46" s="1560"/>
      <c r="Q46" s="1560"/>
      <c r="R46" s="1560"/>
      <c r="S46" s="1560"/>
      <c r="T46" s="1560"/>
      <c r="U46" s="1560"/>
      <c r="V46" s="1560"/>
      <c r="W46" s="1560"/>
      <c r="X46" s="1560"/>
      <c r="Y46" s="1560"/>
      <c r="Z46" s="1560"/>
      <c r="AA46" s="1560"/>
      <c r="AB46" s="1560"/>
      <c r="AC46" s="1560"/>
      <c r="AD46" s="1560"/>
      <c r="AE46" s="1560"/>
      <c r="AF46" s="1560"/>
      <c r="AG46" s="1560"/>
      <c r="AH46" s="1560"/>
      <c r="AI46" s="1560"/>
      <c r="AJ46" s="1560"/>
      <c r="AK46" s="1560"/>
      <c r="AL46" s="1560"/>
      <c r="AM46" s="241"/>
    </row>
    <row r="47" spans="1:39" ht="15" customHeight="1">
      <c r="A47" s="1560"/>
      <c r="B47" s="1560"/>
      <c r="C47" s="1560"/>
      <c r="D47" s="1560"/>
      <c r="E47" s="1560"/>
      <c r="F47" s="1560"/>
      <c r="G47" s="1560"/>
      <c r="H47" s="1560"/>
      <c r="I47" s="1560"/>
      <c r="J47" s="1560"/>
      <c r="K47" s="1560"/>
      <c r="L47" s="1560"/>
      <c r="M47" s="1560"/>
      <c r="N47" s="1560"/>
      <c r="O47" s="1560"/>
      <c r="P47" s="1560"/>
      <c r="Q47" s="1560"/>
      <c r="R47" s="1560"/>
      <c r="S47" s="1560"/>
      <c r="T47" s="1560"/>
      <c r="U47" s="1560"/>
      <c r="V47" s="1560"/>
      <c r="W47" s="1560"/>
      <c r="X47" s="1560"/>
      <c r="Y47" s="1560"/>
      <c r="Z47" s="1560"/>
      <c r="AA47" s="1560"/>
      <c r="AB47" s="1560"/>
      <c r="AC47" s="1560"/>
      <c r="AD47" s="1560"/>
      <c r="AE47" s="1560"/>
      <c r="AF47" s="1560"/>
      <c r="AG47" s="1560"/>
      <c r="AH47" s="1560"/>
      <c r="AI47" s="1560"/>
      <c r="AJ47" s="1560"/>
      <c r="AK47" s="1560"/>
      <c r="AL47" s="1560"/>
      <c r="AM47" s="241"/>
    </row>
    <row r="48" spans="1:39" ht="15" customHeight="1">
      <c r="A48" s="1560"/>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560"/>
      <c r="AM48" s="241"/>
    </row>
    <row r="49" spans="1:39" ht="9.6" customHeight="1">
      <c r="A49" s="1560"/>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560"/>
      <c r="AM49" s="241"/>
    </row>
    <row r="50" spans="1:39" ht="15" customHeight="1">
      <c r="A50" s="174"/>
      <c r="B50" s="1575" t="s">
        <v>2302</v>
      </c>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7"/>
      <c r="AH50" s="1575" t="s">
        <v>2170</v>
      </c>
      <c r="AI50" s="1576"/>
      <c r="AJ50" s="1576"/>
      <c r="AK50" s="1577"/>
      <c r="AL50" s="174"/>
      <c r="AM50" s="241"/>
    </row>
    <row r="51" spans="1:39" ht="15" customHeight="1">
      <c r="A51" s="174"/>
      <c r="B51" s="1583" t="s">
        <v>2111</v>
      </c>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0" t="s">
        <v>2171</v>
      </c>
      <c r="AI51" s="1581"/>
      <c r="AJ51" s="1581"/>
      <c r="AK51" s="1582"/>
      <c r="AL51" s="174"/>
      <c r="AM51" s="241"/>
    </row>
    <row r="52" spans="1:39" ht="15" customHeight="1">
      <c r="A52" s="174"/>
      <c r="B52" s="1578" t="s">
        <v>2115</v>
      </c>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80" t="s">
        <v>2172</v>
      </c>
      <c r="AI52" s="1581"/>
      <c r="AJ52" s="1581"/>
      <c r="AK52" s="1582"/>
      <c r="AL52" s="174"/>
      <c r="AM52" s="241"/>
    </row>
    <row r="53" spans="1:39" ht="15" customHeight="1">
      <c r="A53" s="174"/>
      <c r="B53" s="1578" t="s">
        <v>2305</v>
      </c>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80" t="s">
        <v>2173</v>
      </c>
      <c r="AI53" s="1581"/>
      <c r="AJ53" s="1581"/>
      <c r="AK53" s="1582"/>
      <c r="AL53" s="174"/>
      <c r="AM53" s="241"/>
    </row>
    <row r="54" spans="1:39" ht="15" customHeight="1">
      <c r="A54" s="174"/>
      <c r="B54" s="1578" t="s">
        <v>2113</v>
      </c>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80" t="s">
        <v>2174</v>
      </c>
      <c r="AI54" s="1581"/>
      <c r="AJ54" s="1581"/>
      <c r="AK54" s="1582"/>
      <c r="AL54" s="174"/>
      <c r="AM54" s="241"/>
    </row>
    <row r="55" spans="1:39" ht="15" customHeight="1">
      <c r="A55" s="174"/>
      <c r="B55" s="1578" t="s">
        <v>2114</v>
      </c>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80" t="s">
        <v>2175</v>
      </c>
      <c r="AI55" s="1581"/>
      <c r="AJ55" s="1581"/>
      <c r="AK55" s="158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60" t="s">
        <v>2307</v>
      </c>
      <c r="B57" s="1560"/>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1560"/>
      <c r="AM57" s="241"/>
    </row>
    <row r="58" spans="1:39" ht="15" customHeight="1">
      <c r="A58" s="1560"/>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1560"/>
      <c r="AM58" s="241"/>
    </row>
    <row r="59" spans="1:39" ht="15" customHeight="1">
      <c r="A59" s="1560"/>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1560"/>
      <c r="AM59" s="241"/>
    </row>
    <row r="60" spans="1:39" ht="15" customHeight="1">
      <c r="A60" s="1560"/>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241"/>
    </row>
    <row r="61" spans="1:39" ht="15" customHeight="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241"/>
    </row>
    <row r="62" spans="1:39" ht="3.95" customHeight="1">
      <c r="A62" s="1560"/>
      <c r="B62" s="1560"/>
      <c r="C62" s="1560"/>
      <c r="D62" s="1560"/>
      <c r="E62" s="1560"/>
      <c r="F62" s="1560"/>
      <c r="G62" s="1560"/>
      <c r="H62" s="1560"/>
      <c r="I62" s="1560"/>
      <c r="J62" s="1560"/>
      <c r="K62" s="1560"/>
      <c r="L62" s="1560"/>
      <c r="M62" s="1560"/>
      <c r="N62" s="1560"/>
      <c r="O62" s="1560"/>
      <c r="P62" s="1560"/>
      <c r="Q62" s="1560"/>
      <c r="R62" s="1560"/>
      <c r="S62" s="1560"/>
      <c r="T62" s="1560"/>
      <c r="U62" s="1560"/>
      <c r="V62" s="1560"/>
      <c r="W62" s="1560"/>
      <c r="X62" s="1560"/>
      <c r="Y62" s="1560"/>
      <c r="Z62" s="1560"/>
      <c r="AA62" s="1560"/>
      <c r="AB62" s="1560"/>
      <c r="AC62" s="1560"/>
      <c r="AD62" s="1560"/>
      <c r="AE62" s="1560"/>
      <c r="AF62" s="1560"/>
      <c r="AG62" s="1560"/>
      <c r="AH62" s="1560"/>
      <c r="AI62" s="1560"/>
      <c r="AJ62" s="1560"/>
      <c r="AK62" s="1560"/>
      <c r="AL62" s="1560"/>
      <c r="AM62" s="241"/>
    </row>
    <row r="63" spans="1:39" ht="15" customHeight="1">
      <c r="A63" s="174"/>
      <c r="B63" s="1575" t="s">
        <v>2302</v>
      </c>
      <c r="C63" s="1576"/>
      <c r="D63" s="1576"/>
      <c r="E63" s="1576"/>
      <c r="F63" s="1576"/>
      <c r="G63" s="1576"/>
      <c r="H63" s="1576"/>
      <c r="I63" s="1576"/>
      <c r="J63" s="1576"/>
      <c r="K63" s="1576"/>
      <c r="L63" s="157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7"/>
      <c r="AH63" s="1575" t="s">
        <v>2170</v>
      </c>
      <c r="AI63" s="1576"/>
      <c r="AJ63" s="1576"/>
      <c r="AK63" s="1577"/>
      <c r="AL63" s="258"/>
      <c r="AM63" s="241"/>
    </row>
    <row r="64" spans="1:39" ht="15" hidden="1" customHeight="1">
      <c r="A64" s="174"/>
      <c r="B64" s="1578" t="s">
        <v>2111</v>
      </c>
      <c r="C64" s="1579"/>
      <c r="D64" s="1579"/>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84"/>
      <c r="AF64" s="259" t="s">
        <v>2171</v>
      </c>
      <c r="AG64" s="260"/>
      <c r="AH64" s="261" t="s">
        <v>2171</v>
      </c>
      <c r="AI64" s="261"/>
      <c r="AJ64" s="261"/>
      <c r="AK64" s="261"/>
      <c r="AL64" s="262"/>
      <c r="AM64" s="241"/>
    </row>
    <row r="65" spans="1:39" ht="15" hidden="1" customHeight="1">
      <c r="A65" s="174"/>
      <c r="B65" s="1578" t="s">
        <v>2115</v>
      </c>
      <c r="C65" s="1579"/>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84"/>
      <c r="AF65" s="259" t="s">
        <v>2172</v>
      </c>
      <c r="AG65" s="260"/>
      <c r="AH65" s="261" t="s">
        <v>2172</v>
      </c>
      <c r="AI65" s="261"/>
      <c r="AJ65" s="261"/>
      <c r="AK65" s="261"/>
      <c r="AL65" s="262"/>
      <c r="AM65" s="241"/>
    </row>
    <row r="66" spans="1:39" ht="15" hidden="1" customHeight="1">
      <c r="A66" s="174"/>
      <c r="B66" s="1578" t="s">
        <v>2112</v>
      </c>
      <c r="C66" s="1579"/>
      <c r="D66" s="1579"/>
      <c r="E66" s="1579"/>
      <c r="F66" s="1579"/>
      <c r="G66" s="1579"/>
      <c r="H66" s="1579"/>
      <c r="I66" s="1579"/>
      <c r="J66" s="1579"/>
      <c r="K66" s="1579"/>
      <c r="L66" s="1579"/>
      <c r="M66" s="1579"/>
      <c r="N66" s="1579"/>
      <c r="O66" s="1579"/>
      <c r="P66" s="1579"/>
      <c r="Q66" s="1579"/>
      <c r="R66" s="1579"/>
      <c r="S66" s="1579"/>
      <c r="T66" s="1579"/>
      <c r="U66" s="1579"/>
      <c r="V66" s="1579"/>
      <c r="W66" s="1579"/>
      <c r="X66" s="1579"/>
      <c r="Y66" s="1579"/>
      <c r="Z66" s="1579"/>
      <c r="AA66" s="1579"/>
      <c r="AB66" s="1579"/>
      <c r="AC66" s="1579"/>
      <c r="AD66" s="1579"/>
      <c r="AE66" s="1584"/>
      <c r="AF66" s="259" t="s">
        <v>2173</v>
      </c>
      <c r="AG66" s="260"/>
      <c r="AH66" s="261" t="s">
        <v>2173</v>
      </c>
      <c r="AI66" s="261"/>
      <c r="AJ66" s="261"/>
      <c r="AK66" s="261"/>
      <c r="AL66" s="262"/>
      <c r="AM66" s="241"/>
    </row>
    <row r="67" spans="1:39" ht="15" hidden="1" customHeight="1">
      <c r="A67" s="174"/>
      <c r="B67" s="1578" t="s">
        <v>2113</v>
      </c>
      <c r="C67" s="1579"/>
      <c r="D67" s="1579"/>
      <c r="E67" s="1579"/>
      <c r="F67" s="1579"/>
      <c r="G67" s="1579"/>
      <c r="H67" s="1579"/>
      <c r="I67" s="1579"/>
      <c r="J67" s="1579"/>
      <c r="K67" s="1579"/>
      <c r="L67" s="1579"/>
      <c r="M67" s="1579"/>
      <c r="N67" s="1579"/>
      <c r="O67" s="1579"/>
      <c r="P67" s="1579"/>
      <c r="Q67" s="1579"/>
      <c r="R67" s="1579"/>
      <c r="S67" s="1579"/>
      <c r="T67" s="1579"/>
      <c r="U67" s="1579"/>
      <c r="V67" s="1579"/>
      <c r="W67" s="1579"/>
      <c r="X67" s="1579"/>
      <c r="Y67" s="1579"/>
      <c r="Z67" s="1579"/>
      <c r="AA67" s="1579"/>
      <c r="AB67" s="1579"/>
      <c r="AC67" s="1579"/>
      <c r="AD67" s="1579"/>
      <c r="AE67" s="1584"/>
      <c r="AF67" s="259" t="s">
        <v>2174</v>
      </c>
      <c r="AG67" s="260"/>
      <c r="AH67" s="261" t="s">
        <v>2174</v>
      </c>
      <c r="AI67" s="261"/>
      <c r="AJ67" s="261"/>
      <c r="AK67" s="261"/>
      <c r="AL67" s="262"/>
      <c r="AM67" s="241"/>
    </row>
    <row r="68" spans="1:39" ht="15" hidden="1" customHeight="1">
      <c r="A68" s="174"/>
      <c r="B68" s="1578" t="s">
        <v>2114</v>
      </c>
      <c r="C68" s="1579"/>
      <c r="D68" s="1579"/>
      <c r="E68" s="1579"/>
      <c r="F68" s="1579"/>
      <c r="G68" s="1579"/>
      <c r="H68" s="1579"/>
      <c r="I68" s="1579"/>
      <c r="J68" s="1579"/>
      <c r="K68" s="1579"/>
      <c r="L68" s="1579"/>
      <c r="M68" s="1579"/>
      <c r="N68" s="1579"/>
      <c r="O68" s="1579"/>
      <c r="P68" s="1579"/>
      <c r="Q68" s="1579"/>
      <c r="R68" s="1579"/>
      <c r="S68" s="1579"/>
      <c r="T68" s="1579"/>
      <c r="U68" s="1579"/>
      <c r="V68" s="1579"/>
      <c r="W68" s="1579"/>
      <c r="X68" s="1579"/>
      <c r="Y68" s="1579"/>
      <c r="Z68" s="1579"/>
      <c r="AA68" s="1579"/>
      <c r="AB68" s="1579"/>
      <c r="AC68" s="1579"/>
      <c r="AD68" s="1579"/>
      <c r="AE68" s="1584"/>
      <c r="AF68" s="259" t="s">
        <v>2175</v>
      </c>
      <c r="AG68" s="260"/>
      <c r="AH68" s="261" t="s">
        <v>2175</v>
      </c>
      <c r="AI68" s="261"/>
      <c r="AJ68" s="261"/>
      <c r="AK68" s="261"/>
      <c r="AL68" s="262"/>
      <c r="AM68" s="241"/>
    </row>
    <row r="69" spans="1:39" ht="15" hidden="1" customHeight="1">
      <c r="A69" s="174"/>
      <c r="B69" s="1578" t="s">
        <v>2116</v>
      </c>
      <c r="C69" s="1579"/>
      <c r="D69" s="1579"/>
      <c r="E69" s="1579"/>
      <c r="F69" s="1579"/>
      <c r="G69" s="1579"/>
      <c r="H69" s="1579"/>
      <c r="I69" s="1579"/>
      <c r="J69" s="1579"/>
      <c r="K69" s="1579"/>
      <c r="L69" s="1579"/>
      <c r="M69" s="1579"/>
      <c r="N69" s="1579"/>
      <c r="O69" s="1579"/>
      <c r="P69" s="1579"/>
      <c r="Q69" s="1579"/>
      <c r="R69" s="1579"/>
      <c r="S69" s="1579"/>
      <c r="T69" s="1579"/>
      <c r="U69" s="1579"/>
      <c r="V69" s="1579"/>
      <c r="W69" s="1579"/>
      <c r="X69" s="1579"/>
      <c r="Y69" s="1579"/>
      <c r="Z69" s="1579"/>
      <c r="AA69" s="1579"/>
      <c r="AB69" s="1579"/>
      <c r="AC69" s="1579"/>
      <c r="AD69" s="1579"/>
      <c r="AE69" s="1584"/>
      <c r="AF69" s="259" t="s">
        <v>2176</v>
      </c>
      <c r="AG69" s="260"/>
      <c r="AH69" s="261" t="s">
        <v>2176</v>
      </c>
      <c r="AI69" s="261"/>
      <c r="AJ69" s="261"/>
      <c r="AK69" s="261"/>
      <c r="AL69" s="262"/>
      <c r="AM69" s="241"/>
    </row>
    <row r="70" spans="1:39" ht="15" customHeight="1">
      <c r="A70" s="174"/>
      <c r="B70" s="1583" t="s">
        <v>2117</v>
      </c>
      <c r="C70" s="1583"/>
      <c r="D70" s="1583"/>
      <c r="E70" s="1583"/>
      <c r="F70" s="1583"/>
      <c r="G70" s="1583"/>
      <c r="H70" s="1583"/>
      <c r="I70" s="1583"/>
      <c r="J70" s="1583"/>
      <c r="K70" s="1583"/>
      <c r="L70" s="1583"/>
      <c r="M70" s="1583"/>
      <c r="N70" s="1583"/>
      <c r="O70" s="1583"/>
      <c r="P70" s="1583"/>
      <c r="Q70" s="1583"/>
      <c r="R70" s="1583"/>
      <c r="S70" s="1583"/>
      <c r="T70" s="1583"/>
      <c r="U70" s="1583"/>
      <c r="V70" s="1583"/>
      <c r="W70" s="1583"/>
      <c r="X70" s="1583"/>
      <c r="Y70" s="1583"/>
      <c r="Z70" s="1583"/>
      <c r="AA70" s="1583"/>
      <c r="AB70" s="1583"/>
      <c r="AC70" s="1583"/>
      <c r="AD70" s="1583"/>
      <c r="AE70" s="1583"/>
      <c r="AF70" s="1583"/>
      <c r="AG70" s="1583"/>
      <c r="AH70" s="1580" t="s">
        <v>2177</v>
      </c>
      <c r="AI70" s="1581"/>
      <c r="AJ70" s="1581"/>
      <c r="AK70" s="1582"/>
      <c r="AL70" s="262"/>
      <c r="AM70" s="241"/>
    </row>
    <row r="71" spans="1:39" ht="15" customHeight="1">
      <c r="A71" s="174"/>
      <c r="B71" s="1578" t="s">
        <v>2118</v>
      </c>
      <c r="C71" s="1579"/>
      <c r="D71" s="1579"/>
      <c r="E71" s="1579"/>
      <c r="F71" s="1579"/>
      <c r="G71" s="1579"/>
      <c r="H71" s="1579"/>
      <c r="I71" s="1579"/>
      <c r="J71" s="1579"/>
      <c r="K71" s="1579"/>
      <c r="L71" s="1579"/>
      <c r="M71" s="1579"/>
      <c r="N71" s="1579"/>
      <c r="O71" s="1579"/>
      <c r="P71" s="1579"/>
      <c r="Q71" s="1579"/>
      <c r="R71" s="1579"/>
      <c r="S71" s="1579"/>
      <c r="T71" s="1579"/>
      <c r="U71" s="1579"/>
      <c r="V71" s="1579"/>
      <c r="W71" s="1579"/>
      <c r="X71" s="1579"/>
      <c r="Y71" s="1579"/>
      <c r="Z71" s="1579"/>
      <c r="AA71" s="1579"/>
      <c r="AB71" s="1579"/>
      <c r="AC71" s="1579"/>
      <c r="AD71" s="1579"/>
      <c r="AE71" s="1579"/>
      <c r="AF71" s="1579"/>
      <c r="AG71" s="1579"/>
      <c r="AH71" s="1580" t="s">
        <v>2178</v>
      </c>
      <c r="AI71" s="1581"/>
      <c r="AJ71" s="1581"/>
      <c r="AK71" s="1582"/>
      <c r="AL71" s="262"/>
      <c r="AM71" s="241"/>
    </row>
    <row r="72" spans="1:39" ht="15" customHeight="1">
      <c r="A72" s="174"/>
      <c r="B72" s="1578" t="s">
        <v>2119</v>
      </c>
      <c r="C72" s="1579"/>
      <c r="D72" s="1579"/>
      <c r="E72" s="1579"/>
      <c r="F72" s="1579"/>
      <c r="G72" s="1579"/>
      <c r="H72" s="1579"/>
      <c r="I72" s="1579"/>
      <c r="J72" s="1579"/>
      <c r="K72" s="1579"/>
      <c r="L72" s="1579"/>
      <c r="M72" s="1579"/>
      <c r="N72" s="1579"/>
      <c r="O72" s="1579"/>
      <c r="P72" s="1579"/>
      <c r="Q72" s="1579"/>
      <c r="R72" s="1579"/>
      <c r="S72" s="1579"/>
      <c r="T72" s="1579"/>
      <c r="U72" s="1579"/>
      <c r="V72" s="1579"/>
      <c r="W72" s="1579"/>
      <c r="X72" s="1579"/>
      <c r="Y72" s="1579"/>
      <c r="Z72" s="1579"/>
      <c r="AA72" s="1579"/>
      <c r="AB72" s="1579"/>
      <c r="AC72" s="1579"/>
      <c r="AD72" s="1579"/>
      <c r="AE72" s="1579"/>
      <c r="AF72" s="1579"/>
      <c r="AG72" s="1579"/>
      <c r="AH72" s="1580" t="s">
        <v>2179</v>
      </c>
      <c r="AI72" s="1581"/>
      <c r="AJ72" s="1581"/>
      <c r="AK72" s="1582"/>
      <c r="AL72" s="262"/>
      <c r="AM72" s="241"/>
    </row>
    <row r="73" spans="1:39" ht="15" customHeight="1">
      <c r="A73" s="174"/>
      <c r="B73" s="1578" t="s">
        <v>2120</v>
      </c>
      <c r="C73" s="1579"/>
      <c r="D73" s="1579"/>
      <c r="E73" s="1579"/>
      <c r="F73" s="1579"/>
      <c r="G73" s="1579"/>
      <c r="H73" s="1579"/>
      <c r="I73" s="1579"/>
      <c r="J73" s="1579"/>
      <c r="K73" s="1579"/>
      <c r="L73" s="1579"/>
      <c r="M73" s="1579"/>
      <c r="N73" s="1579"/>
      <c r="O73" s="1579"/>
      <c r="P73" s="1579"/>
      <c r="Q73" s="1579"/>
      <c r="R73" s="1579"/>
      <c r="S73" s="1579"/>
      <c r="T73" s="1579"/>
      <c r="U73" s="1579"/>
      <c r="V73" s="1579"/>
      <c r="W73" s="1579"/>
      <c r="X73" s="1579"/>
      <c r="Y73" s="1579"/>
      <c r="Z73" s="1579"/>
      <c r="AA73" s="1579"/>
      <c r="AB73" s="1579"/>
      <c r="AC73" s="1579"/>
      <c r="AD73" s="1579"/>
      <c r="AE73" s="1579"/>
      <c r="AF73" s="1579"/>
      <c r="AG73" s="1579"/>
      <c r="AH73" s="1580" t="s">
        <v>2180</v>
      </c>
      <c r="AI73" s="1581"/>
      <c r="AJ73" s="1581"/>
      <c r="AK73" s="1582"/>
      <c r="AL73" s="262"/>
      <c r="AM73" s="241"/>
    </row>
    <row r="74" spans="1:39" ht="15" customHeight="1">
      <c r="A74" s="174"/>
      <c r="B74" s="1578" t="s">
        <v>2121</v>
      </c>
      <c r="C74" s="1579"/>
      <c r="D74" s="1579"/>
      <c r="E74" s="1579"/>
      <c r="F74" s="1579"/>
      <c r="G74" s="1579"/>
      <c r="H74" s="1579"/>
      <c r="I74" s="1579"/>
      <c r="J74" s="1579"/>
      <c r="K74" s="1579"/>
      <c r="L74" s="1579"/>
      <c r="M74" s="1579"/>
      <c r="N74" s="1579"/>
      <c r="O74" s="1579"/>
      <c r="P74" s="1579"/>
      <c r="Q74" s="1579"/>
      <c r="R74" s="1579"/>
      <c r="S74" s="1579"/>
      <c r="T74" s="1579"/>
      <c r="U74" s="1579"/>
      <c r="V74" s="1579"/>
      <c r="W74" s="1579"/>
      <c r="X74" s="1579"/>
      <c r="Y74" s="1579"/>
      <c r="Z74" s="1579"/>
      <c r="AA74" s="1579"/>
      <c r="AB74" s="1579"/>
      <c r="AC74" s="1579"/>
      <c r="AD74" s="1579"/>
      <c r="AE74" s="1579"/>
      <c r="AF74" s="1579"/>
      <c r="AG74" s="1579"/>
      <c r="AH74" s="1580" t="s">
        <v>2181</v>
      </c>
      <c r="AI74" s="1581"/>
      <c r="AJ74" s="1581"/>
      <c r="AK74" s="1582"/>
      <c r="AL74" s="262"/>
      <c r="AM74" s="241"/>
    </row>
    <row r="75" spans="1:39" ht="15" customHeight="1">
      <c r="A75" s="174"/>
      <c r="B75" s="1578" t="s">
        <v>2122</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80" t="s">
        <v>2182</v>
      </c>
      <c r="AI75" s="1581"/>
      <c r="AJ75" s="1581"/>
      <c r="AK75" s="1582"/>
      <c r="AL75" s="262"/>
      <c r="AM75" s="241"/>
    </row>
    <row r="76" spans="1:39" ht="15" customHeight="1">
      <c r="A76" s="174"/>
      <c r="B76" s="1578" t="s">
        <v>2123</v>
      </c>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80" t="s">
        <v>2183</v>
      </c>
      <c r="AI76" s="1581"/>
      <c r="AJ76" s="1581"/>
      <c r="AK76" s="1582"/>
      <c r="AL76" s="262"/>
      <c r="AM76" s="241"/>
    </row>
    <row r="77" spans="1:39" ht="15" customHeight="1">
      <c r="A77" s="174"/>
      <c r="B77" s="1578" t="s">
        <v>2124</v>
      </c>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80" t="s">
        <v>2184</v>
      </c>
      <c r="AI77" s="1581"/>
      <c r="AJ77" s="1581"/>
      <c r="AK77" s="1582"/>
      <c r="AL77" s="262"/>
      <c r="AM77" s="241"/>
    </row>
    <row r="78" spans="1:39" ht="15" customHeight="1">
      <c r="A78" s="174"/>
      <c r="B78" s="1578" t="s">
        <v>2125</v>
      </c>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80" t="s">
        <v>2299</v>
      </c>
      <c r="AI78" s="1581"/>
      <c r="AJ78" s="1581"/>
      <c r="AK78" s="1582"/>
      <c r="AL78" s="262"/>
      <c r="AM78" s="241"/>
    </row>
    <row r="79" spans="1:39" ht="15" customHeight="1">
      <c r="A79" s="174"/>
      <c r="B79" s="1578" t="s">
        <v>2126</v>
      </c>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80" t="s">
        <v>2185</v>
      </c>
      <c r="AI79" s="1581"/>
      <c r="AJ79" s="1581"/>
      <c r="AK79" s="1582"/>
      <c r="AL79" s="262"/>
      <c r="AM79" s="241"/>
    </row>
    <row r="80" spans="1:39" ht="15" customHeight="1">
      <c r="A80" s="174"/>
      <c r="B80" s="1578" t="s">
        <v>2127</v>
      </c>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80" t="s">
        <v>2187</v>
      </c>
      <c r="AI80" s="1581"/>
      <c r="AJ80" s="1581"/>
      <c r="AK80" s="1582"/>
      <c r="AL80" s="262"/>
      <c r="AM80" s="241"/>
    </row>
    <row r="81" spans="1:39" ht="15" customHeight="1">
      <c r="A81" s="174"/>
      <c r="B81" s="1578" t="s">
        <v>2186</v>
      </c>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80" t="s">
        <v>2188</v>
      </c>
      <c r="AI81" s="1581"/>
      <c r="AJ81" s="1581"/>
      <c r="AK81" s="1582"/>
      <c r="AL81" s="262"/>
      <c r="AM81" s="241"/>
    </row>
    <row r="82" spans="1:39" ht="15" customHeight="1">
      <c r="A82" s="174"/>
      <c r="B82" s="1578" t="s">
        <v>2128</v>
      </c>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80" t="s">
        <v>2189</v>
      </c>
      <c r="AI82" s="1581"/>
      <c r="AJ82" s="1581"/>
      <c r="AK82" s="1582"/>
      <c r="AL82" s="262"/>
      <c r="AM82" s="241"/>
    </row>
    <row r="83" spans="1:39" ht="15" customHeight="1">
      <c r="A83" s="174"/>
      <c r="B83" s="1578" t="s">
        <v>2129</v>
      </c>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80" t="s">
        <v>2190</v>
      </c>
      <c r="AI83" s="1581"/>
      <c r="AJ83" s="1581"/>
      <c r="AK83" s="1582"/>
      <c r="AL83" s="262"/>
      <c r="AM83" s="241"/>
    </row>
    <row r="84" spans="1:39" ht="15" customHeight="1">
      <c r="A84" s="174"/>
      <c r="B84" s="1578" t="s">
        <v>2130</v>
      </c>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80" t="s">
        <v>2191</v>
      </c>
      <c r="AI84" s="1581"/>
      <c r="AJ84" s="1581"/>
      <c r="AK84" s="1582"/>
      <c r="AL84" s="262"/>
      <c r="AM84" s="241"/>
    </row>
    <row r="85" spans="1:39" ht="15" customHeight="1">
      <c r="A85" s="174"/>
      <c r="B85" s="1578" t="s">
        <v>2295</v>
      </c>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80" t="s">
        <v>2192</v>
      </c>
      <c r="AI85" s="1581"/>
      <c r="AJ85" s="1581"/>
      <c r="AK85" s="1582"/>
      <c r="AL85" s="262"/>
      <c r="AM85" s="241"/>
    </row>
    <row r="86" spans="1:39" ht="15" customHeight="1">
      <c r="A86" s="174"/>
      <c r="B86" s="1578" t="s">
        <v>2296</v>
      </c>
      <c r="C86" s="1579"/>
      <c r="D86" s="1579"/>
      <c r="E86" s="1579"/>
      <c r="F86" s="1579"/>
      <c r="G86" s="1579"/>
      <c r="H86" s="1579"/>
      <c r="I86" s="1579"/>
      <c r="J86" s="1579"/>
      <c r="K86" s="1579"/>
      <c r="L86" s="1579"/>
      <c r="M86" s="1579"/>
      <c r="N86" s="1579"/>
      <c r="O86" s="1579"/>
      <c r="P86" s="1579"/>
      <c r="Q86" s="1579"/>
      <c r="R86" s="1579"/>
      <c r="S86" s="1579"/>
      <c r="T86" s="1579"/>
      <c r="U86" s="1579"/>
      <c r="V86" s="1579"/>
      <c r="W86" s="1579"/>
      <c r="X86" s="1579"/>
      <c r="Y86" s="1579"/>
      <c r="Z86" s="1579"/>
      <c r="AA86" s="1579"/>
      <c r="AB86" s="1579"/>
      <c r="AC86" s="1579"/>
      <c r="AD86" s="1579"/>
      <c r="AE86" s="1579"/>
      <c r="AF86" s="1579"/>
      <c r="AG86" s="1579"/>
      <c r="AH86" s="1580" t="s">
        <v>2196</v>
      </c>
      <c r="AI86" s="1581"/>
      <c r="AJ86" s="1581"/>
      <c r="AK86" s="1582"/>
      <c r="AL86" s="262"/>
      <c r="AM86" s="241"/>
    </row>
    <row r="87" spans="1:39" ht="27.6" customHeight="1">
      <c r="A87" s="174"/>
      <c r="B87" s="1578" t="s">
        <v>2297</v>
      </c>
      <c r="C87" s="1579"/>
      <c r="D87" s="1579"/>
      <c r="E87" s="1579"/>
      <c r="F87" s="1579"/>
      <c r="G87" s="1579"/>
      <c r="H87" s="1579"/>
      <c r="I87" s="1579"/>
      <c r="J87" s="1579"/>
      <c r="K87" s="1579"/>
      <c r="L87" s="1579"/>
      <c r="M87" s="1579"/>
      <c r="N87" s="1579"/>
      <c r="O87" s="1579"/>
      <c r="P87" s="1579"/>
      <c r="Q87" s="1579"/>
      <c r="R87" s="1579"/>
      <c r="S87" s="1579"/>
      <c r="T87" s="1579"/>
      <c r="U87" s="1579"/>
      <c r="V87" s="1579"/>
      <c r="W87" s="1579"/>
      <c r="X87" s="1579"/>
      <c r="Y87" s="1579"/>
      <c r="Z87" s="1579"/>
      <c r="AA87" s="1579"/>
      <c r="AB87" s="1579"/>
      <c r="AC87" s="1579"/>
      <c r="AD87" s="1579"/>
      <c r="AE87" s="1579"/>
      <c r="AF87" s="1579"/>
      <c r="AG87" s="1579"/>
      <c r="AH87" s="1585" t="s">
        <v>2195</v>
      </c>
      <c r="AI87" s="1586"/>
      <c r="AJ87" s="1586"/>
      <c r="AK87" s="1587"/>
      <c r="AL87" s="263"/>
      <c r="AM87" s="241"/>
    </row>
    <row r="88" spans="1:39" ht="15" customHeight="1">
      <c r="A88" s="174"/>
      <c r="B88" s="1578" t="s">
        <v>2298</v>
      </c>
      <c r="C88" s="1579"/>
      <c r="D88" s="1579"/>
      <c r="E88" s="1579"/>
      <c r="F88" s="1579"/>
      <c r="G88" s="1579"/>
      <c r="H88" s="1579"/>
      <c r="I88" s="1579"/>
      <c r="J88" s="1579"/>
      <c r="K88" s="1579"/>
      <c r="L88" s="1579"/>
      <c r="M88" s="1579"/>
      <c r="N88" s="1579"/>
      <c r="O88" s="1579"/>
      <c r="P88" s="1579"/>
      <c r="Q88" s="1579"/>
      <c r="R88" s="1579"/>
      <c r="S88" s="1579"/>
      <c r="T88" s="1579"/>
      <c r="U88" s="1579"/>
      <c r="V88" s="1579"/>
      <c r="W88" s="1579"/>
      <c r="X88" s="1579"/>
      <c r="Y88" s="1579"/>
      <c r="Z88" s="1579"/>
      <c r="AA88" s="1579"/>
      <c r="AB88" s="1579"/>
      <c r="AC88" s="1579"/>
      <c r="AD88" s="1579"/>
      <c r="AE88" s="1579"/>
      <c r="AF88" s="1579"/>
      <c r="AG88" s="1579"/>
      <c r="AH88" s="1585" t="s">
        <v>2194</v>
      </c>
      <c r="AI88" s="1586"/>
      <c r="AJ88" s="1586"/>
      <c r="AK88" s="1587"/>
      <c r="AL88" s="263"/>
      <c r="AM88" s="241"/>
    </row>
    <row r="89" spans="1:39" ht="15" customHeight="1">
      <c r="A89" s="174"/>
      <c r="B89" s="1578" t="s">
        <v>2131</v>
      </c>
      <c r="C89" s="1579"/>
      <c r="D89" s="1579"/>
      <c r="E89" s="1579"/>
      <c r="F89" s="1579"/>
      <c r="G89" s="1579"/>
      <c r="H89" s="1579"/>
      <c r="I89" s="1579"/>
      <c r="J89" s="1579"/>
      <c r="K89" s="1579"/>
      <c r="L89" s="1579"/>
      <c r="M89" s="1579"/>
      <c r="N89" s="1579"/>
      <c r="O89" s="1579"/>
      <c r="P89" s="1579"/>
      <c r="Q89" s="1579"/>
      <c r="R89" s="1579"/>
      <c r="S89" s="1579"/>
      <c r="T89" s="1579"/>
      <c r="U89" s="1579"/>
      <c r="V89" s="1579"/>
      <c r="W89" s="1579"/>
      <c r="X89" s="1579"/>
      <c r="Y89" s="1579"/>
      <c r="Z89" s="1579"/>
      <c r="AA89" s="1579"/>
      <c r="AB89" s="1579"/>
      <c r="AC89" s="1579"/>
      <c r="AD89" s="1579"/>
      <c r="AE89" s="1579"/>
      <c r="AF89" s="1579"/>
      <c r="AG89" s="1579"/>
      <c r="AH89" s="1580" t="s">
        <v>2197</v>
      </c>
      <c r="AI89" s="1581"/>
      <c r="AJ89" s="1581"/>
      <c r="AK89" s="1582"/>
      <c r="AL89" s="262"/>
      <c r="AM89" s="241"/>
    </row>
    <row r="90" spans="1:39" ht="15" customHeight="1">
      <c r="A90" s="174"/>
      <c r="B90" s="1578" t="s">
        <v>2132</v>
      </c>
      <c r="C90" s="1579"/>
      <c r="D90" s="1579"/>
      <c r="E90" s="1579"/>
      <c r="F90" s="1579"/>
      <c r="G90" s="1579"/>
      <c r="H90" s="1579"/>
      <c r="I90" s="1579"/>
      <c r="J90" s="1579"/>
      <c r="K90" s="1579"/>
      <c r="L90" s="1579"/>
      <c r="M90" s="1579"/>
      <c r="N90" s="1579"/>
      <c r="O90" s="1579"/>
      <c r="P90" s="1579"/>
      <c r="Q90" s="1579"/>
      <c r="R90" s="1579"/>
      <c r="S90" s="1579"/>
      <c r="T90" s="1579"/>
      <c r="U90" s="1579"/>
      <c r="V90" s="1579"/>
      <c r="W90" s="1579"/>
      <c r="X90" s="1579"/>
      <c r="Y90" s="1579"/>
      <c r="Z90" s="1579"/>
      <c r="AA90" s="1579"/>
      <c r="AB90" s="1579"/>
      <c r="AC90" s="1579"/>
      <c r="AD90" s="1579"/>
      <c r="AE90" s="1579"/>
      <c r="AF90" s="1579"/>
      <c r="AG90" s="1579"/>
      <c r="AH90" s="1580" t="s">
        <v>2198</v>
      </c>
      <c r="AI90" s="1581"/>
      <c r="AJ90" s="1581"/>
      <c r="AK90" s="1582"/>
      <c r="AL90" s="262"/>
      <c r="AM90" s="241"/>
    </row>
    <row r="91" spans="1:39" ht="15" customHeight="1">
      <c r="A91" s="174"/>
      <c r="B91" s="1578" t="s">
        <v>2199</v>
      </c>
      <c r="C91" s="1579"/>
      <c r="D91" s="1579"/>
      <c r="E91" s="1579"/>
      <c r="F91" s="1579"/>
      <c r="G91" s="1579"/>
      <c r="H91" s="1579"/>
      <c r="I91" s="1579"/>
      <c r="J91" s="1579"/>
      <c r="K91" s="1579"/>
      <c r="L91" s="1579"/>
      <c r="M91" s="1579"/>
      <c r="N91" s="1579"/>
      <c r="O91" s="1579"/>
      <c r="P91" s="1579"/>
      <c r="Q91" s="1579"/>
      <c r="R91" s="1579"/>
      <c r="S91" s="1579"/>
      <c r="T91" s="1579"/>
      <c r="U91" s="1579"/>
      <c r="V91" s="1579"/>
      <c r="W91" s="1579"/>
      <c r="X91" s="1579"/>
      <c r="Y91" s="1579"/>
      <c r="Z91" s="1579"/>
      <c r="AA91" s="1579"/>
      <c r="AB91" s="1579"/>
      <c r="AC91" s="1579"/>
      <c r="AD91" s="1579"/>
      <c r="AE91" s="1579"/>
      <c r="AF91" s="1579"/>
      <c r="AG91" s="1579"/>
      <c r="AH91" s="1580" t="s">
        <v>2200</v>
      </c>
      <c r="AI91" s="1581"/>
      <c r="AJ91" s="1581"/>
      <c r="AK91" s="1582"/>
      <c r="AL91" s="262"/>
      <c r="AM91" s="241"/>
    </row>
    <row r="92" spans="1:39" ht="15" customHeight="1">
      <c r="A92" s="174"/>
      <c r="B92" s="1578" t="s">
        <v>2133</v>
      </c>
      <c r="C92" s="1579"/>
      <c r="D92" s="1579"/>
      <c r="E92" s="1579"/>
      <c r="F92" s="1579"/>
      <c r="G92" s="1579"/>
      <c r="H92" s="1579"/>
      <c r="I92" s="1579"/>
      <c r="J92" s="1579"/>
      <c r="K92" s="1579"/>
      <c r="L92" s="1579"/>
      <c r="M92" s="1579"/>
      <c r="N92" s="1579"/>
      <c r="O92" s="1579"/>
      <c r="P92" s="1579"/>
      <c r="Q92" s="1579"/>
      <c r="R92" s="1579"/>
      <c r="S92" s="1579"/>
      <c r="T92" s="1579"/>
      <c r="U92" s="1579"/>
      <c r="V92" s="1579"/>
      <c r="W92" s="1579"/>
      <c r="X92" s="1579"/>
      <c r="Y92" s="1579"/>
      <c r="Z92" s="1579"/>
      <c r="AA92" s="1579"/>
      <c r="AB92" s="1579"/>
      <c r="AC92" s="1579"/>
      <c r="AD92" s="1579"/>
      <c r="AE92" s="1579"/>
      <c r="AF92" s="1579"/>
      <c r="AG92" s="1584"/>
      <c r="AH92" s="1580" t="s">
        <v>2201</v>
      </c>
      <c r="AI92" s="1581"/>
      <c r="AJ92" s="1581"/>
      <c r="AK92" s="1582"/>
      <c r="AL92" s="262"/>
      <c r="AM92" s="241"/>
    </row>
    <row r="93" spans="1:39" ht="15" customHeight="1">
      <c r="A93" s="174"/>
      <c r="B93" s="1578" t="s">
        <v>2134</v>
      </c>
      <c r="C93" s="1579"/>
      <c r="D93" s="1579"/>
      <c r="E93" s="1579"/>
      <c r="F93" s="1579"/>
      <c r="G93" s="1579"/>
      <c r="H93" s="1579"/>
      <c r="I93" s="1579"/>
      <c r="J93" s="1579"/>
      <c r="K93" s="1579"/>
      <c r="L93" s="1579"/>
      <c r="M93" s="1579"/>
      <c r="N93" s="1579"/>
      <c r="O93" s="1579"/>
      <c r="P93" s="1579"/>
      <c r="Q93" s="1579"/>
      <c r="R93" s="1579"/>
      <c r="S93" s="1579"/>
      <c r="T93" s="1579"/>
      <c r="U93" s="1579"/>
      <c r="V93" s="1579"/>
      <c r="W93" s="1579"/>
      <c r="X93" s="1579"/>
      <c r="Y93" s="1579"/>
      <c r="Z93" s="1579"/>
      <c r="AA93" s="1579"/>
      <c r="AB93" s="1579"/>
      <c r="AC93" s="1579"/>
      <c r="AD93" s="1579"/>
      <c r="AE93" s="1579"/>
      <c r="AF93" s="1579"/>
      <c r="AG93" s="1584"/>
      <c r="AH93" s="1580" t="s">
        <v>2202</v>
      </c>
      <c r="AI93" s="1581"/>
      <c r="AJ93" s="1581"/>
      <c r="AK93" s="1582"/>
      <c r="AL93" s="262"/>
      <c r="AM93" s="241"/>
    </row>
    <row r="94" spans="1:39" ht="15" customHeight="1">
      <c r="A94" s="174"/>
      <c r="B94" s="1578" t="s">
        <v>2135</v>
      </c>
      <c r="C94" s="1579"/>
      <c r="D94" s="1579"/>
      <c r="E94" s="1579"/>
      <c r="F94" s="1579"/>
      <c r="G94" s="1579"/>
      <c r="H94" s="1579"/>
      <c r="I94" s="1579"/>
      <c r="J94" s="1579"/>
      <c r="K94" s="1579"/>
      <c r="L94" s="1579"/>
      <c r="M94" s="1579"/>
      <c r="N94" s="1579"/>
      <c r="O94" s="1579"/>
      <c r="P94" s="1579"/>
      <c r="Q94" s="1579"/>
      <c r="R94" s="1579"/>
      <c r="S94" s="1579"/>
      <c r="T94" s="1579"/>
      <c r="U94" s="1579"/>
      <c r="V94" s="1579"/>
      <c r="W94" s="1579"/>
      <c r="X94" s="1579"/>
      <c r="Y94" s="1579"/>
      <c r="Z94" s="1579"/>
      <c r="AA94" s="1579"/>
      <c r="AB94" s="1579"/>
      <c r="AC94" s="1579"/>
      <c r="AD94" s="1579"/>
      <c r="AE94" s="1579"/>
      <c r="AF94" s="1579"/>
      <c r="AG94" s="1584"/>
      <c r="AH94" s="1580" t="s">
        <v>2203</v>
      </c>
      <c r="AI94" s="1581"/>
      <c r="AJ94" s="1581"/>
      <c r="AK94" s="1582"/>
      <c r="AL94" s="262"/>
      <c r="AM94" s="241"/>
    </row>
    <row r="95" spans="1:39" ht="15" customHeight="1">
      <c r="A95" s="174"/>
      <c r="B95" s="1578" t="s">
        <v>2193</v>
      </c>
      <c r="C95" s="1579"/>
      <c r="D95" s="1579"/>
      <c r="E95" s="1579"/>
      <c r="F95" s="1579"/>
      <c r="G95" s="1579"/>
      <c r="H95" s="1579"/>
      <c r="I95" s="1579"/>
      <c r="J95" s="1579"/>
      <c r="K95" s="1579"/>
      <c r="L95" s="1579"/>
      <c r="M95" s="1579"/>
      <c r="N95" s="1579"/>
      <c r="O95" s="1579"/>
      <c r="P95" s="1579"/>
      <c r="Q95" s="1579"/>
      <c r="R95" s="1579"/>
      <c r="S95" s="1579"/>
      <c r="T95" s="1579"/>
      <c r="U95" s="1579"/>
      <c r="V95" s="1579"/>
      <c r="W95" s="1579"/>
      <c r="X95" s="1579"/>
      <c r="Y95" s="1579"/>
      <c r="Z95" s="1579"/>
      <c r="AA95" s="1579"/>
      <c r="AB95" s="1579"/>
      <c r="AC95" s="1579"/>
      <c r="AD95" s="1579"/>
      <c r="AE95" s="1579"/>
      <c r="AF95" s="1579"/>
      <c r="AG95" s="1584"/>
      <c r="AH95" s="1585" t="s">
        <v>2204</v>
      </c>
      <c r="AI95" s="1586"/>
      <c r="AJ95" s="1586"/>
      <c r="AK95" s="1587"/>
      <c r="AL95" s="263"/>
      <c r="AM95" s="241"/>
    </row>
    <row r="96" spans="1:39" ht="15" customHeight="1">
      <c r="A96" s="174"/>
      <c r="B96" s="1578" t="s">
        <v>2136</v>
      </c>
      <c r="C96" s="1579"/>
      <c r="D96" s="1579"/>
      <c r="E96" s="1579"/>
      <c r="F96" s="1579"/>
      <c r="G96" s="1579"/>
      <c r="H96" s="1579"/>
      <c r="I96" s="1579"/>
      <c r="J96" s="1579"/>
      <c r="K96" s="1579"/>
      <c r="L96" s="1579"/>
      <c r="M96" s="1579"/>
      <c r="N96" s="1579"/>
      <c r="O96" s="1579"/>
      <c r="P96" s="1579"/>
      <c r="Q96" s="1579"/>
      <c r="R96" s="1579"/>
      <c r="S96" s="1579"/>
      <c r="T96" s="1579"/>
      <c r="U96" s="1579"/>
      <c r="V96" s="1579"/>
      <c r="W96" s="1579"/>
      <c r="X96" s="1579"/>
      <c r="Y96" s="1579"/>
      <c r="Z96" s="1579"/>
      <c r="AA96" s="1579"/>
      <c r="AB96" s="1579"/>
      <c r="AC96" s="1579"/>
      <c r="AD96" s="1579"/>
      <c r="AE96" s="1579"/>
      <c r="AF96" s="1579"/>
      <c r="AG96" s="1584"/>
      <c r="AH96" s="1585" t="s">
        <v>2205</v>
      </c>
      <c r="AI96" s="1586"/>
      <c r="AJ96" s="1586"/>
      <c r="AK96" s="1587"/>
      <c r="AL96" s="263"/>
      <c r="AM96" s="241"/>
    </row>
    <row r="97" spans="1:39" ht="15" customHeight="1">
      <c r="A97" s="174"/>
      <c r="B97" s="1578" t="s">
        <v>2137</v>
      </c>
      <c r="C97" s="1579"/>
      <c r="D97" s="1579"/>
      <c r="E97" s="1579"/>
      <c r="F97" s="1579"/>
      <c r="G97" s="1579"/>
      <c r="H97" s="1579"/>
      <c r="I97" s="1579"/>
      <c r="J97" s="1579"/>
      <c r="K97" s="1579"/>
      <c r="L97" s="1579"/>
      <c r="M97" s="1579"/>
      <c r="N97" s="1579"/>
      <c r="O97" s="1579"/>
      <c r="P97" s="1579"/>
      <c r="Q97" s="1579"/>
      <c r="R97" s="1579"/>
      <c r="S97" s="1579"/>
      <c r="T97" s="1579"/>
      <c r="U97" s="1579"/>
      <c r="V97" s="1579"/>
      <c r="W97" s="1579"/>
      <c r="X97" s="1579"/>
      <c r="Y97" s="1579"/>
      <c r="Z97" s="1579"/>
      <c r="AA97" s="1579"/>
      <c r="AB97" s="1579"/>
      <c r="AC97" s="1579"/>
      <c r="AD97" s="1579"/>
      <c r="AE97" s="1579"/>
      <c r="AF97" s="1579"/>
      <c r="AG97" s="1584"/>
      <c r="AH97" s="1585" t="s">
        <v>2206</v>
      </c>
      <c r="AI97" s="1586"/>
      <c r="AJ97" s="1586"/>
      <c r="AK97" s="1587"/>
      <c r="AL97" s="263"/>
      <c r="AM97" s="241"/>
    </row>
    <row r="98" spans="1:39" ht="15" customHeight="1">
      <c r="A98" s="174"/>
      <c r="B98" s="1578" t="s">
        <v>2208</v>
      </c>
      <c r="C98" s="1579"/>
      <c r="D98" s="1579"/>
      <c r="E98" s="1579"/>
      <c r="F98" s="1579"/>
      <c r="G98" s="1579"/>
      <c r="H98" s="1579"/>
      <c r="I98" s="1579"/>
      <c r="J98" s="1579"/>
      <c r="K98" s="1579"/>
      <c r="L98" s="1579"/>
      <c r="M98" s="1579"/>
      <c r="N98" s="1579"/>
      <c r="O98" s="1579"/>
      <c r="P98" s="1579"/>
      <c r="Q98" s="1579"/>
      <c r="R98" s="1579"/>
      <c r="S98" s="1579"/>
      <c r="T98" s="1579"/>
      <c r="U98" s="1579"/>
      <c r="V98" s="1579"/>
      <c r="W98" s="1579"/>
      <c r="X98" s="1579"/>
      <c r="Y98" s="1579"/>
      <c r="Z98" s="1579"/>
      <c r="AA98" s="1579"/>
      <c r="AB98" s="1579"/>
      <c r="AC98" s="1579"/>
      <c r="AD98" s="1579"/>
      <c r="AE98" s="1579"/>
      <c r="AF98" s="1579"/>
      <c r="AG98" s="1584"/>
      <c r="AH98" s="1585" t="s">
        <v>2207</v>
      </c>
      <c r="AI98" s="1586"/>
      <c r="AJ98" s="1586"/>
      <c r="AK98" s="1587"/>
      <c r="AL98" s="263"/>
      <c r="AM98" s="241"/>
    </row>
    <row r="99" spans="1:39" ht="15" customHeight="1">
      <c r="A99" s="174"/>
      <c r="B99" s="1578" t="s">
        <v>2138</v>
      </c>
      <c r="C99" s="1579"/>
      <c r="D99" s="1579"/>
      <c r="E99" s="1579"/>
      <c r="F99" s="1579"/>
      <c r="G99" s="1579"/>
      <c r="H99" s="1579"/>
      <c r="I99" s="1579"/>
      <c r="J99" s="1579"/>
      <c r="K99" s="1579"/>
      <c r="L99" s="1579"/>
      <c r="M99" s="1579"/>
      <c r="N99" s="1579"/>
      <c r="O99" s="1579"/>
      <c r="P99" s="1579"/>
      <c r="Q99" s="1579"/>
      <c r="R99" s="1579"/>
      <c r="S99" s="1579"/>
      <c r="T99" s="1579"/>
      <c r="U99" s="1579"/>
      <c r="V99" s="1579"/>
      <c r="W99" s="1579"/>
      <c r="X99" s="1579"/>
      <c r="Y99" s="1579"/>
      <c r="Z99" s="1579"/>
      <c r="AA99" s="1579"/>
      <c r="AB99" s="1579"/>
      <c r="AC99" s="1579"/>
      <c r="AD99" s="1579"/>
      <c r="AE99" s="1579"/>
      <c r="AF99" s="1579"/>
      <c r="AG99" s="1584"/>
      <c r="AH99" s="1585" t="s">
        <v>2209</v>
      </c>
      <c r="AI99" s="1586"/>
      <c r="AJ99" s="1586"/>
      <c r="AK99" s="1587"/>
      <c r="AL99" s="263"/>
      <c r="AM99" s="241"/>
    </row>
    <row r="100" spans="1:39" ht="15" customHeight="1">
      <c r="A100" s="174"/>
      <c r="B100" s="1578" t="s">
        <v>2139</v>
      </c>
      <c r="C100" s="1579"/>
      <c r="D100" s="1579"/>
      <c r="E100" s="1579"/>
      <c r="F100" s="1579"/>
      <c r="G100" s="1579"/>
      <c r="H100" s="1579"/>
      <c r="I100" s="1579"/>
      <c r="J100" s="1579"/>
      <c r="K100" s="1579"/>
      <c r="L100" s="1579"/>
      <c r="M100" s="1579"/>
      <c r="N100" s="1579"/>
      <c r="O100" s="1579"/>
      <c r="P100" s="1579"/>
      <c r="Q100" s="1579"/>
      <c r="R100" s="1579"/>
      <c r="S100" s="1579"/>
      <c r="T100" s="1579"/>
      <c r="U100" s="1579"/>
      <c r="V100" s="1579"/>
      <c r="W100" s="1579"/>
      <c r="X100" s="1579"/>
      <c r="Y100" s="1579"/>
      <c r="Z100" s="1579"/>
      <c r="AA100" s="1579"/>
      <c r="AB100" s="1579"/>
      <c r="AC100" s="1579"/>
      <c r="AD100" s="1579"/>
      <c r="AE100" s="1579"/>
      <c r="AF100" s="1579"/>
      <c r="AG100" s="1584"/>
      <c r="AH100" s="1585" t="s">
        <v>2210</v>
      </c>
      <c r="AI100" s="1586"/>
      <c r="AJ100" s="1586"/>
      <c r="AK100" s="1587"/>
      <c r="AL100" s="263"/>
      <c r="AM100" s="241"/>
    </row>
    <row r="101" spans="1:39" ht="15" customHeight="1">
      <c r="A101" s="174"/>
      <c r="B101" s="1578" t="s">
        <v>2140</v>
      </c>
      <c r="C101" s="1579"/>
      <c r="D101" s="1579"/>
      <c r="E101" s="1579"/>
      <c r="F101" s="1579"/>
      <c r="G101" s="1579"/>
      <c r="H101" s="1579"/>
      <c r="I101" s="1579"/>
      <c r="J101" s="1579"/>
      <c r="K101" s="1579"/>
      <c r="L101" s="1579"/>
      <c r="M101" s="1579"/>
      <c r="N101" s="1579"/>
      <c r="O101" s="1579"/>
      <c r="P101" s="1579"/>
      <c r="Q101" s="1579"/>
      <c r="R101" s="1579"/>
      <c r="S101" s="1579"/>
      <c r="T101" s="1579"/>
      <c r="U101" s="1579"/>
      <c r="V101" s="1579"/>
      <c r="W101" s="1579"/>
      <c r="X101" s="1579"/>
      <c r="Y101" s="1579"/>
      <c r="Z101" s="1579"/>
      <c r="AA101" s="1579"/>
      <c r="AB101" s="1579"/>
      <c r="AC101" s="1579"/>
      <c r="AD101" s="1579"/>
      <c r="AE101" s="1579"/>
      <c r="AF101" s="1579"/>
      <c r="AG101" s="1584"/>
      <c r="AH101" s="1585" t="s">
        <v>2211</v>
      </c>
      <c r="AI101" s="1586"/>
      <c r="AJ101" s="1586"/>
      <c r="AK101" s="1587"/>
      <c r="AL101" s="263"/>
      <c r="AM101" s="241"/>
    </row>
    <row r="102" spans="1:39" ht="15" customHeight="1">
      <c r="A102" s="174"/>
      <c r="B102" s="1578" t="s">
        <v>2141</v>
      </c>
      <c r="C102" s="1579"/>
      <c r="D102" s="1579"/>
      <c r="E102" s="1579"/>
      <c r="F102" s="1579"/>
      <c r="G102" s="1579"/>
      <c r="H102" s="1579"/>
      <c r="I102" s="1579"/>
      <c r="J102" s="1579"/>
      <c r="K102" s="1579"/>
      <c r="L102" s="1579"/>
      <c r="M102" s="1579"/>
      <c r="N102" s="1579"/>
      <c r="O102" s="1579"/>
      <c r="P102" s="1579"/>
      <c r="Q102" s="1579"/>
      <c r="R102" s="1579"/>
      <c r="S102" s="1579"/>
      <c r="T102" s="1579"/>
      <c r="U102" s="1579"/>
      <c r="V102" s="1579"/>
      <c r="W102" s="1579"/>
      <c r="X102" s="1579"/>
      <c r="Y102" s="1579"/>
      <c r="Z102" s="1579"/>
      <c r="AA102" s="1579"/>
      <c r="AB102" s="1579"/>
      <c r="AC102" s="1579"/>
      <c r="AD102" s="1579"/>
      <c r="AE102" s="1579"/>
      <c r="AF102" s="1579"/>
      <c r="AG102" s="1584"/>
      <c r="AH102" s="1585" t="s">
        <v>2212</v>
      </c>
      <c r="AI102" s="1586"/>
      <c r="AJ102" s="1586"/>
      <c r="AK102" s="1587"/>
      <c r="AL102" s="263"/>
      <c r="AM102" s="241"/>
    </row>
    <row r="103" spans="1:39" ht="15" customHeight="1">
      <c r="A103" s="174"/>
      <c r="B103" s="1578" t="s">
        <v>2142</v>
      </c>
      <c r="C103" s="1579"/>
      <c r="D103" s="1579"/>
      <c r="E103" s="1579"/>
      <c r="F103" s="1579"/>
      <c r="G103" s="1579"/>
      <c r="H103" s="1579"/>
      <c r="I103" s="1579"/>
      <c r="J103" s="1579"/>
      <c r="K103" s="1579"/>
      <c r="L103" s="1579"/>
      <c r="M103" s="1579"/>
      <c r="N103" s="1579"/>
      <c r="O103" s="1579"/>
      <c r="P103" s="1579"/>
      <c r="Q103" s="1579"/>
      <c r="R103" s="1579"/>
      <c r="S103" s="1579"/>
      <c r="T103" s="1579"/>
      <c r="U103" s="1579"/>
      <c r="V103" s="1579"/>
      <c r="W103" s="1579"/>
      <c r="X103" s="1579"/>
      <c r="Y103" s="1579"/>
      <c r="Z103" s="1579"/>
      <c r="AA103" s="1579"/>
      <c r="AB103" s="1579"/>
      <c r="AC103" s="1579"/>
      <c r="AD103" s="1579"/>
      <c r="AE103" s="1579"/>
      <c r="AF103" s="1579"/>
      <c r="AG103" s="1584"/>
      <c r="AH103" s="1585" t="s">
        <v>2213</v>
      </c>
      <c r="AI103" s="1586"/>
      <c r="AJ103" s="1586"/>
      <c r="AK103" s="1587"/>
      <c r="AL103" s="263"/>
      <c r="AM103" s="241"/>
    </row>
    <row r="104" spans="1:39" ht="15" customHeight="1">
      <c r="A104" s="174"/>
      <c r="B104" s="1578" t="s">
        <v>2143</v>
      </c>
      <c r="C104" s="1579"/>
      <c r="D104" s="1579"/>
      <c r="E104" s="1579"/>
      <c r="F104" s="1579"/>
      <c r="G104" s="1579"/>
      <c r="H104" s="1579"/>
      <c r="I104" s="1579"/>
      <c r="J104" s="1579"/>
      <c r="K104" s="1579"/>
      <c r="L104" s="1579"/>
      <c r="M104" s="1579"/>
      <c r="N104" s="1579"/>
      <c r="O104" s="1579"/>
      <c r="P104" s="1579"/>
      <c r="Q104" s="1579"/>
      <c r="R104" s="1579"/>
      <c r="S104" s="1579"/>
      <c r="T104" s="1579"/>
      <c r="U104" s="1579"/>
      <c r="V104" s="1579"/>
      <c r="W104" s="1579"/>
      <c r="X104" s="1579"/>
      <c r="Y104" s="1579"/>
      <c r="Z104" s="1579"/>
      <c r="AA104" s="1579"/>
      <c r="AB104" s="1579"/>
      <c r="AC104" s="1579"/>
      <c r="AD104" s="1579"/>
      <c r="AE104" s="1579"/>
      <c r="AF104" s="1579"/>
      <c r="AG104" s="1584"/>
      <c r="AH104" s="1585" t="s">
        <v>2214</v>
      </c>
      <c r="AI104" s="1586"/>
      <c r="AJ104" s="1586"/>
      <c r="AK104" s="1587"/>
      <c r="AL104" s="263"/>
      <c r="AM104" s="241"/>
    </row>
    <row r="105" spans="1:39" ht="30" customHeight="1">
      <c r="A105" s="174"/>
      <c r="B105" s="1578" t="s">
        <v>2144</v>
      </c>
      <c r="C105" s="1579"/>
      <c r="D105" s="1579"/>
      <c r="E105" s="1579"/>
      <c r="F105" s="1579"/>
      <c r="G105" s="1579"/>
      <c r="H105" s="1579"/>
      <c r="I105" s="1579"/>
      <c r="J105" s="1579"/>
      <c r="K105" s="1579"/>
      <c r="L105" s="1579"/>
      <c r="M105" s="1579"/>
      <c r="N105" s="1579"/>
      <c r="O105" s="1579"/>
      <c r="P105" s="1579"/>
      <c r="Q105" s="1579"/>
      <c r="R105" s="1579"/>
      <c r="S105" s="1579"/>
      <c r="T105" s="1579"/>
      <c r="U105" s="1579"/>
      <c r="V105" s="1579"/>
      <c r="W105" s="1579"/>
      <c r="X105" s="1579"/>
      <c r="Y105" s="1579"/>
      <c r="Z105" s="1579"/>
      <c r="AA105" s="1579"/>
      <c r="AB105" s="1579"/>
      <c r="AC105" s="1579"/>
      <c r="AD105" s="1579"/>
      <c r="AE105" s="1579"/>
      <c r="AF105" s="1579"/>
      <c r="AG105" s="1584"/>
      <c r="AH105" s="1585" t="s">
        <v>2215</v>
      </c>
      <c r="AI105" s="1586"/>
      <c r="AJ105" s="1586"/>
      <c r="AK105" s="1587"/>
      <c r="AL105" s="263"/>
      <c r="AM105" s="241"/>
    </row>
    <row r="106" spans="1:39" ht="15" customHeight="1">
      <c r="A106" s="174"/>
      <c r="B106" s="1578" t="s">
        <v>2145</v>
      </c>
      <c r="C106" s="1579"/>
      <c r="D106" s="1579"/>
      <c r="E106" s="1579"/>
      <c r="F106" s="1579"/>
      <c r="G106" s="1579"/>
      <c r="H106" s="1579"/>
      <c r="I106" s="1579"/>
      <c r="J106" s="1579"/>
      <c r="K106" s="1579"/>
      <c r="L106" s="1579"/>
      <c r="M106" s="1579"/>
      <c r="N106" s="1579"/>
      <c r="O106" s="1579"/>
      <c r="P106" s="1579"/>
      <c r="Q106" s="1579"/>
      <c r="R106" s="1579"/>
      <c r="S106" s="1579"/>
      <c r="T106" s="1579"/>
      <c r="U106" s="1579"/>
      <c r="V106" s="1579"/>
      <c r="W106" s="1579"/>
      <c r="X106" s="1579"/>
      <c r="Y106" s="1579"/>
      <c r="Z106" s="1579"/>
      <c r="AA106" s="1579"/>
      <c r="AB106" s="1579"/>
      <c r="AC106" s="1579"/>
      <c r="AD106" s="1579"/>
      <c r="AE106" s="1579"/>
      <c r="AF106" s="1579"/>
      <c r="AG106" s="1584"/>
      <c r="AH106" s="1585" t="s">
        <v>2216</v>
      </c>
      <c r="AI106" s="1586"/>
      <c r="AJ106" s="1586"/>
      <c r="AK106" s="1587"/>
      <c r="AL106" s="263"/>
      <c r="AM106" s="241"/>
    </row>
    <row r="107" spans="1:39" ht="15" customHeight="1">
      <c r="A107" s="174"/>
      <c r="B107" s="1578" t="s">
        <v>2146</v>
      </c>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84"/>
      <c r="AH107" s="1585" t="s">
        <v>2217</v>
      </c>
      <c r="AI107" s="1586"/>
      <c r="AJ107" s="1586"/>
      <c r="AK107" s="1587"/>
      <c r="AL107" s="263"/>
      <c r="AM107" s="241"/>
    </row>
    <row r="108" spans="1:39" ht="15" customHeight="1">
      <c r="A108" s="174"/>
      <c r="B108" s="1578" t="s">
        <v>2147</v>
      </c>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84"/>
      <c r="AH108" s="1585" t="s">
        <v>2218</v>
      </c>
      <c r="AI108" s="1586"/>
      <c r="AJ108" s="1586"/>
      <c r="AK108" s="1587"/>
      <c r="AL108" s="263"/>
      <c r="AM108" s="241"/>
    </row>
    <row r="109" spans="1:39" ht="15" customHeight="1">
      <c r="A109" s="174"/>
      <c r="B109" s="1578" t="s">
        <v>2148</v>
      </c>
      <c r="C109" s="1579"/>
      <c r="D109" s="1579"/>
      <c r="E109" s="1579"/>
      <c r="F109" s="1579"/>
      <c r="G109" s="1579"/>
      <c r="H109" s="1579"/>
      <c r="I109" s="1579"/>
      <c r="J109" s="1579"/>
      <c r="K109" s="1579"/>
      <c r="L109" s="1579"/>
      <c r="M109" s="1579"/>
      <c r="N109" s="1579"/>
      <c r="O109" s="1579"/>
      <c r="P109" s="1579"/>
      <c r="Q109" s="1579"/>
      <c r="R109" s="1579"/>
      <c r="S109" s="1579"/>
      <c r="T109" s="1579"/>
      <c r="U109" s="1579"/>
      <c r="V109" s="1579"/>
      <c r="W109" s="1579"/>
      <c r="X109" s="1579"/>
      <c r="Y109" s="1579"/>
      <c r="Z109" s="1579"/>
      <c r="AA109" s="1579"/>
      <c r="AB109" s="1579"/>
      <c r="AC109" s="1579"/>
      <c r="AD109" s="1579"/>
      <c r="AE109" s="1579"/>
      <c r="AF109" s="1579"/>
      <c r="AG109" s="1584"/>
      <c r="AH109" s="1585" t="s">
        <v>2219</v>
      </c>
      <c r="AI109" s="1586"/>
      <c r="AJ109" s="1586"/>
      <c r="AK109" s="1587"/>
      <c r="AL109" s="263"/>
      <c r="AM109" s="241"/>
    </row>
    <row r="110" spans="1:39" ht="15" customHeight="1">
      <c r="A110" s="174"/>
      <c r="B110" s="1578" t="s">
        <v>2149</v>
      </c>
      <c r="C110" s="1579"/>
      <c r="D110" s="1579"/>
      <c r="E110" s="1579"/>
      <c r="F110" s="1579"/>
      <c r="G110" s="1579"/>
      <c r="H110" s="1579"/>
      <c r="I110" s="1579"/>
      <c r="J110" s="1579"/>
      <c r="K110" s="1579"/>
      <c r="L110" s="1579"/>
      <c r="M110" s="1579"/>
      <c r="N110" s="1579"/>
      <c r="O110" s="1579"/>
      <c r="P110" s="1579"/>
      <c r="Q110" s="1579"/>
      <c r="R110" s="1579"/>
      <c r="S110" s="1579"/>
      <c r="T110" s="1579"/>
      <c r="U110" s="1579"/>
      <c r="V110" s="1579"/>
      <c r="W110" s="1579"/>
      <c r="X110" s="1579"/>
      <c r="Y110" s="1579"/>
      <c r="Z110" s="1579"/>
      <c r="AA110" s="1579"/>
      <c r="AB110" s="1579"/>
      <c r="AC110" s="1579"/>
      <c r="AD110" s="1579"/>
      <c r="AE110" s="1579"/>
      <c r="AF110" s="1579"/>
      <c r="AG110" s="1584"/>
      <c r="AH110" s="1585" t="s">
        <v>2220</v>
      </c>
      <c r="AI110" s="1586"/>
      <c r="AJ110" s="1586"/>
      <c r="AK110" s="1587"/>
      <c r="AL110" s="263"/>
      <c r="AM110" s="241"/>
    </row>
    <row r="111" spans="1:39" ht="45" customHeight="1">
      <c r="A111" s="174"/>
      <c r="B111" s="1578" t="s">
        <v>2327</v>
      </c>
      <c r="C111" s="1579"/>
      <c r="D111" s="1579"/>
      <c r="E111" s="1579"/>
      <c r="F111" s="1579"/>
      <c r="G111" s="1579"/>
      <c r="H111" s="1579"/>
      <c r="I111" s="1579"/>
      <c r="J111" s="1579"/>
      <c r="K111" s="1579"/>
      <c r="L111" s="1579"/>
      <c r="M111" s="1579"/>
      <c r="N111" s="1579"/>
      <c r="O111" s="1579"/>
      <c r="P111" s="1579"/>
      <c r="Q111" s="1579"/>
      <c r="R111" s="1579"/>
      <c r="S111" s="1579"/>
      <c r="T111" s="1579"/>
      <c r="U111" s="1579"/>
      <c r="V111" s="1579"/>
      <c r="W111" s="1579"/>
      <c r="X111" s="1579"/>
      <c r="Y111" s="1579"/>
      <c r="Z111" s="1579"/>
      <c r="AA111" s="1579"/>
      <c r="AB111" s="1579"/>
      <c r="AC111" s="1579"/>
      <c r="AD111" s="1579"/>
      <c r="AE111" s="1579"/>
      <c r="AF111" s="1579"/>
      <c r="AG111" s="1584"/>
      <c r="AH111" s="1585" t="s">
        <v>2221</v>
      </c>
      <c r="AI111" s="1586"/>
      <c r="AJ111" s="1586"/>
      <c r="AK111" s="1587"/>
      <c r="AL111" s="263"/>
      <c r="AM111" s="241"/>
    </row>
    <row r="112" spans="1:39" ht="30" customHeight="1">
      <c r="A112" s="174"/>
      <c r="B112" s="1578" t="s">
        <v>2328</v>
      </c>
      <c r="C112" s="1579"/>
      <c r="D112" s="1579"/>
      <c r="E112" s="1579"/>
      <c r="F112" s="1579"/>
      <c r="G112" s="1579"/>
      <c r="H112" s="1579"/>
      <c r="I112" s="1579"/>
      <c r="J112" s="1579"/>
      <c r="K112" s="1579"/>
      <c r="L112" s="1579"/>
      <c r="M112" s="1579"/>
      <c r="N112" s="1579"/>
      <c r="O112" s="1579"/>
      <c r="P112" s="1579"/>
      <c r="Q112" s="1579"/>
      <c r="R112" s="1579"/>
      <c r="S112" s="1579"/>
      <c r="T112" s="1579"/>
      <c r="U112" s="1579"/>
      <c r="V112" s="1579"/>
      <c r="W112" s="1579"/>
      <c r="X112" s="1579"/>
      <c r="Y112" s="1579"/>
      <c r="Z112" s="1579"/>
      <c r="AA112" s="1579"/>
      <c r="AB112" s="1579"/>
      <c r="AC112" s="1579"/>
      <c r="AD112" s="1579"/>
      <c r="AE112" s="1579"/>
      <c r="AF112" s="1579"/>
      <c r="AG112" s="1584"/>
      <c r="AH112" s="1585" t="s">
        <v>2222</v>
      </c>
      <c r="AI112" s="1586"/>
      <c r="AJ112" s="1586"/>
      <c r="AK112" s="1587"/>
      <c r="AL112" s="263"/>
      <c r="AM112" s="241"/>
    </row>
    <row r="113" spans="1:39" ht="15" customHeight="1">
      <c r="A113" s="174"/>
      <c r="B113" s="1578" t="s">
        <v>2150</v>
      </c>
      <c r="C113" s="1579"/>
      <c r="D113" s="1579"/>
      <c r="E113" s="1579"/>
      <c r="F113" s="1579"/>
      <c r="G113" s="1579"/>
      <c r="H113" s="1579"/>
      <c r="I113" s="1579"/>
      <c r="J113" s="1579"/>
      <c r="K113" s="1579"/>
      <c r="L113" s="1579"/>
      <c r="M113" s="1579"/>
      <c r="N113" s="1579"/>
      <c r="O113" s="1579"/>
      <c r="P113" s="1579"/>
      <c r="Q113" s="1579"/>
      <c r="R113" s="1579"/>
      <c r="S113" s="1579"/>
      <c r="T113" s="1579"/>
      <c r="U113" s="1579"/>
      <c r="V113" s="1579"/>
      <c r="W113" s="1579"/>
      <c r="X113" s="1579"/>
      <c r="Y113" s="1579"/>
      <c r="Z113" s="1579"/>
      <c r="AA113" s="1579"/>
      <c r="AB113" s="1579"/>
      <c r="AC113" s="1579"/>
      <c r="AD113" s="1579"/>
      <c r="AE113" s="1579"/>
      <c r="AF113" s="1579"/>
      <c r="AG113" s="1584"/>
      <c r="AH113" s="1585" t="s">
        <v>2223</v>
      </c>
      <c r="AI113" s="1586"/>
      <c r="AJ113" s="1586"/>
      <c r="AK113" s="1587"/>
      <c r="AL113" s="263"/>
      <c r="AM113" s="241"/>
    </row>
    <row r="114" spans="1:39" ht="120" customHeight="1">
      <c r="A114" s="174"/>
      <c r="B114" s="1578" t="s">
        <v>2326</v>
      </c>
      <c r="C114" s="1579"/>
      <c r="D114" s="1579"/>
      <c r="E114" s="1579"/>
      <c r="F114" s="1579"/>
      <c r="G114" s="1579"/>
      <c r="H114" s="1579"/>
      <c r="I114" s="1579"/>
      <c r="J114" s="1579"/>
      <c r="K114" s="1579"/>
      <c r="L114" s="1579"/>
      <c r="M114" s="1579"/>
      <c r="N114" s="1579"/>
      <c r="O114" s="1579"/>
      <c r="P114" s="1579"/>
      <c r="Q114" s="1579"/>
      <c r="R114" s="1579"/>
      <c r="S114" s="1579"/>
      <c r="T114" s="1579"/>
      <c r="U114" s="1579"/>
      <c r="V114" s="1579"/>
      <c r="W114" s="1579"/>
      <c r="X114" s="1579"/>
      <c r="Y114" s="1579"/>
      <c r="Z114" s="1579"/>
      <c r="AA114" s="1579"/>
      <c r="AB114" s="1579"/>
      <c r="AC114" s="1579"/>
      <c r="AD114" s="1579"/>
      <c r="AE114" s="1579"/>
      <c r="AF114" s="1579"/>
      <c r="AG114" s="1584"/>
      <c r="AH114" s="1585" t="s">
        <v>2224</v>
      </c>
      <c r="AI114" s="1586"/>
      <c r="AJ114" s="1586"/>
      <c r="AK114" s="1587"/>
      <c r="AL114" s="263"/>
      <c r="AM114" s="241"/>
    </row>
    <row r="115" spans="1:39" ht="30" customHeight="1">
      <c r="A115" s="174"/>
      <c r="B115" s="1578" t="s">
        <v>2151</v>
      </c>
      <c r="C115" s="1579"/>
      <c r="D115" s="1579"/>
      <c r="E115" s="1579"/>
      <c r="F115" s="1579"/>
      <c r="G115" s="1579"/>
      <c r="H115" s="1579"/>
      <c r="I115" s="1579"/>
      <c r="J115" s="1579"/>
      <c r="K115" s="1579"/>
      <c r="L115" s="1579"/>
      <c r="M115" s="1579"/>
      <c r="N115" s="1579"/>
      <c r="O115" s="1579"/>
      <c r="P115" s="1579"/>
      <c r="Q115" s="1579"/>
      <c r="R115" s="1579"/>
      <c r="S115" s="1579"/>
      <c r="T115" s="1579"/>
      <c r="U115" s="1579"/>
      <c r="V115" s="1579"/>
      <c r="W115" s="1579"/>
      <c r="X115" s="1579"/>
      <c r="Y115" s="1579"/>
      <c r="Z115" s="1579"/>
      <c r="AA115" s="1579"/>
      <c r="AB115" s="1579"/>
      <c r="AC115" s="1579"/>
      <c r="AD115" s="1579"/>
      <c r="AE115" s="1579"/>
      <c r="AF115" s="1579"/>
      <c r="AG115" s="1584"/>
      <c r="AH115" s="1585" t="s">
        <v>2225</v>
      </c>
      <c r="AI115" s="1586"/>
      <c r="AJ115" s="1586"/>
      <c r="AK115" s="1587"/>
      <c r="AL115" s="263"/>
      <c r="AM115" s="241"/>
    </row>
    <row r="116" spans="1:39" ht="15" customHeight="1">
      <c r="A116" s="174"/>
      <c r="B116" s="1578" t="s">
        <v>2152</v>
      </c>
      <c r="C116" s="1579"/>
      <c r="D116" s="1579"/>
      <c r="E116" s="1579"/>
      <c r="F116" s="1579"/>
      <c r="G116" s="1579"/>
      <c r="H116" s="1579"/>
      <c r="I116" s="1579"/>
      <c r="J116" s="1579"/>
      <c r="K116" s="1579"/>
      <c r="L116" s="1579"/>
      <c r="M116" s="1579"/>
      <c r="N116" s="1579"/>
      <c r="O116" s="1579"/>
      <c r="P116" s="1579"/>
      <c r="Q116" s="1579"/>
      <c r="R116" s="1579"/>
      <c r="S116" s="1579"/>
      <c r="T116" s="1579"/>
      <c r="U116" s="1579"/>
      <c r="V116" s="1579"/>
      <c r="W116" s="1579"/>
      <c r="X116" s="1579"/>
      <c r="Y116" s="1579"/>
      <c r="Z116" s="1579"/>
      <c r="AA116" s="1579"/>
      <c r="AB116" s="1579"/>
      <c r="AC116" s="1579"/>
      <c r="AD116" s="1579"/>
      <c r="AE116" s="1579"/>
      <c r="AF116" s="1579"/>
      <c r="AG116" s="1584"/>
      <c r="AH116" s="1585" t="s">
        <v>2226</v>
      </c>
      <c r="AI116" s="1586"/>
      <c r="AJ116" s="1586"/>
      <c r="AK116" s="1587"/>
      <c r="AL116" s="263"/>
      <c r="AM116" s="241"/>
    </row>
    <row r="117" spans="1:39" ht="15" customHeight="1">
      <c r="A117" s="174"/>
      <c r="B117" s="1578" t="s">
        <v>2153</v>
      </c>
      <c r="C117" s="1579"/>
      <c r="D117" s="1579"/>
      <c r="E117" s="1579"/>
      <c r="F117" s="1579"/>
      <c r="G117" s="1579"/>
      <c r="H117" s="1579"/>
      <c r="I117" s="1579"/>
      <c r="J117" s="1579"/>
      <c r="K117" s="1579"/>
      <c r="L117" s="1579"/>
      <c r="M117" s="1579"/>
      <c r="N117" s="1579"/>
      <c r="O117" s="1579"/>
      <c r="P117" s="1579"/>
      <c r="Q117" s="1579"/>
      <c r="R117" s="1579"/>
      <c r="S117" s="1579"/>
      <c r="T117" s="1579"/>
      <c r="U117" s="1579"/>
      <c r="V117" s="1579"/>
      <c r="W117" s="1579"/>
      <c r="X117" s="1579"/>
      <c r="Y117" s="1579"/>
      <c r="Z117" s="1579"/>
      <c r="AA117" s="1579"/>
      <c r="AB117" s="1579"/>
      <c r="AC117" s="1579"/>
      <c r="AD117" s="1579"/>
      <c r="AE117" s="1579"/>
      <c r="AF117" s="1579"/>
      <c r="AG117" s="1584"/>
      <c r="AH117" s="1585" t="s">
        <v>2227</v>
      </c>
      <c r="AI117" s="1586"/>
      <c r="AJ117" s="1586"/>
      <c r="AK117" s="1587"/>
      <c r="AL117" s="263"/>
      <c r="AM117" s="241"/>
    </row>
    <row r="118" spans="1:39" ht="15" customHeight="1">
      <c r="A118" s="174"/>
      <c r="B118" s="1578" t="s">
        <v>2154</v>
      </c>
      <c r="C118" s="1579"/>
      <c r="D118" s="1579"/>
      <c r="E118" s="1579"/>
      <c r="F118" s="1579"/>
      <c r="G118" s="1579"/>
      <c r="H118" s="1579"/>
      <c r="I118" s="1579"/>
      <c r="J118" s="1579"/>
      <c r="K118" s="1579"/>
      <c r="L118" s="1579"/>
      <c r="M118" s="1579"/>
      <c r="N118" s="1579"/>
      <c r="O118" s="1579"/>
      <c r="P118" s="1579"/>
      <c r="Q118" s="1579"/>
      <c r="R118" s="1579"/>
      <c r="S118" s="1579"/>
      <c r="T118" s="1579"/>
      <c r="U118" s="1579"/>
      <c r="V118" s="1579"/>
      <c r="W118" s="1579"/>
      <c r="X118" s="1579"/>
      <c r="Y118" s="1579"/>
      <c r="Z118" s="1579"/>
      <c r="AA118" s="1579"/>
      <c r="AB118" s="1579"/>
      <c r="AC118" s="1579"/>
      <c r="AD118" s="1579"/>
      <c r="AE118" s="1579"/>
      <c r="AF118" s="1579"/>
      <c r="AG118" s="1584"/>
      <c r="AH118" s="1585" t="s">
        <v>2228</v>
      </c>
      <c r="AI118" s="1586"/>
      <c r="AJ118" s="1586"/>
      <c r="AK118" s="1587"/>
      <c r="AL118" s="263"/>
      <c r="AM118" s="241"/>
    </row>
    <row r="119" spans="1:39" ht="15" customHeight="1">
      <c r="A119" s="174"/>
      <c r="B119" s="1578" t="s">
        <v>2155</v>
      </c>
      <c r="C119" s="1579"/>
      <c r="D119" s="1579"/>
      <c r="E119" s="1579"/>
      <c r="F119" s="1579"/>
      <c r="G119" s="1579"/>
      <c r="H119" s="1579"/>
      <c r="I119" s="1579"/>
      <c r="J119" s="1579"/>
      <c r="K119" s="1579"/>
      <c r="L119" s="1579"/>
      <c r="M119" s="1579"/>
      <c r="N119" s="1579"/>
      <c r="O119" s="1579"/>
      <c r="P119" s="1579"/>
      <c r="Q119" s="1579"/>
      <c r="R119" s="1579"/>
      <c r="S119" s="1579"/>
      <c r="T119" s="1579"/>
      <c r="U119" s="1579"/>
      <c r="V119" s="1579"/>
      <c r="W119" s="1579"/>
      <c r="X119" s="1579"/>
      <c r="Y119" s="1579"/>
      <c r="Z119" s="1579"/>
      <c r="AA119" s="1579"/>
      <c r="AB119" s="1579"/>
      <c r="AC119" s="1579"/>
      <c r="AD119" s="1579"/>
      <c r="AE119" s="1579"/>
      <c r="AF119" s="1579"/>
      <c r="AG119" s="1584"/>
      <c r="AH119" s="1585" t="s">
        <v>2229</v>
      </c>
      <c r="AI119" s="1586"/>
      <c r="AJ119" s="1586"/>
      <c r="AK119" s="1587"/>
      <c r="AL119" s="263"/>
      <c r="AM119" s="241"/>
    </row>
    <row r="120" spans="1:39" ht="15" customHeight="1">
      <c r="A120" s="174"/>
      <c r="B120" s="1578" t="s">
        <v>2156</v>
      </c>
      <c r="C120" s="1579"/>
      <c r="D120" s="1579"/>
      <c r="E120" s="1579"/>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84"/>
      <c r="AH120" s="1585" t="s">
        <v>2230</v>
      </c>
      <c r="AI120" s="1586"/>
      <c r="AJ120" s="1586"/>
      <c r="AK120" s="1587"/>
      <c r="AL120" s="263"/>
      <c r="AM120" s="241"/>
    </row>
    <row r="121" spans="1:39" ht="15" customHeight="1">
      <c r="A121" s="174"/>
      <c r="B121" s="1578" t="s">
        <v>2157</v>
      </c>
      <c r="C121" s="1579"/>
      <c r="D121" s="1579"/>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84"/>
      <c r="AH121" s="1585" t="s">
        <v>2231</v>
      </c>
      <c r="AI121" s="1586"/>
      <c r="AJ121" s="1586"/>
      <c r="AK121" s="1587"/>
      <c r="AL121" s="263"/>
      <c r="AM121" s="241"/>
    </row>
    <row r="122" spans="1:39" ht="15" customHeight="1">
      <c r="A122" s="174"/>
      <c r="B122" s="1578" t="s">
        <v>2158</v>
      </c>
      <c r="C122" s="1579"/>
      <c r="D122" s="1579"/>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84"/>
      <c r="AH122" s="1585" t="s">
        <v>2232</v>
      </c>
      <c r="AI122" s="1586"/>
      <c r="AJ122" s="1586"/>
      <c r="AK122" s="1587"/>
      <c r="AL122" s="263"/>
      <c r="AM122" s="241"/>
    </row>
    <row r="123" spans="1:39" ht="15" customHeight="1">
      <c r="A123" s="174"/>
      <c r="B123" s="1578" t="s">
        <v>2159</v>
      </c>
      <c r="C123" s="1579"/>
      <c r="D123" s="1579"/>
      <c r="E123" s="1579"/>
      <c r="F123" s="1579"/>
      <c r="G123" s="1579"/>
      <c r="H123" s="1579"/>
      <c r="I123" s="1579"/>
      <c r="J123" s="1579"/>
      <c r="K123" s="1579"/>
      <c r="L123" s="1579"/>
      <c r="M123" s="1579"/>
      <c r="N123" s="1579"/>
      <c r="O123" s="1579"/>
      <c r="P123" s="1579"/>
      <c r="Q123" s="1579"/>
      <c r="R123" s="1579"/>
      <c r="S123" s="1579"/>
      <c r="T123" s="1579"/>
      <c r="U123" s="1579"/>
      <c r="V123" s="1579"/>
      <c r="W123" s="1579"/>
      <c r="X123" s="1579"/>
      <c r="Y123" s="1579"/>
      <c r="Z123" s="1579"/>
      <c r="AA123" s="1579"/>
      <c r="AB123" s="1579"/>
      <c r="AC123" s="1579"/>
      <c r="AD123" s="1579"/>
      <c r="AE123" s="1579"/>
      <c r="AF123" s="1579"/>
      <c r="AG123" s="1584"/>
      <c r="AH123" s="1585" t="s">
        <v>2233</v>
      </c>
      <c r="AI123" s="1586"/>
      <c r="AJ123" s="1586"/>
      <c r="AK123" s="1587"/>
      <c r="AL123" s="263"/>
      <c r="AM123" s="241"/>
    </row>
    <row r="124" spans="1:39" ht="15" customHeight="1">
      <c r="A124" s="174"/>
      <c r="B124" s="1578" t="s">
        <v>2160</v>
      </c>
      <c r="C124" s="1579"/>
      <c r="D124" s="1579"/>
      <c r="E124" s="1579"/>
      <c r="F124" s="1579"/>
      <c r="G124" s="1579"/>
      <c r="H124" s="1579"/>
      <c r="I124" s="1579"/>
      <c r="J124" s="1579"/>
      <c r="K124" s="1579"/>
      <c r="L124" s="1579"/>
      <c r="M124" s="1579"/>
      <c r="N124" s="1579"/>
      <c r="O124" s="1579"/>
      <c r="P124" s="1579"/>
      <c r="Q124" s="1579"/>
      <c r="R124" s="1579"/>
      <c r="S124" s="1579"/>
      <c r="T124" s="1579"/>
      <c r="U124" s="1579"/>
      <c r="V124" s="1579"/>
      <c r="W124" s="1579"/>
      <c r="X124" s="1579"/>
      <c r="Y124" s="1579"/>
      <c r="Z124" s="1579"/>
      <c r="AA124" s="1579"/>
      <c r="AB124" s="1579"/>
      <c r="AC124" s="1579"/>
      <c r="AD124" s="1579"/>
      <c r="AE124" s="1579"/>
      <c r="AF124" s="1579"/>
      <c r="AG124" s="1584"/>
      <c r="AH124" s="1585" t="s">
        <v>2234</v>
      </c>
      <c r="AI124" s="1586"/>
      <c r="AJ124" s="1586"/>
      <c r="AK124" s="1587"/>
      <c r="AL124" s="263"/>
      <c r="AM124" s="241"/>
    </row>
    <row r="125" spans="1:39" ht="15" customHeight="1">
      <c r="A125" s="174"/>
      <c r="B125" s="1578" t="s">
        <v>2161</v>
      </c>
      <c r="C125" s="1579"/>
      <c r="D125" s="1579"/>
      <c r="E125" s="1579"/>
      <c r="F125" s="1579"/>
      <c r="G125" s="1579"/>
      <c r="H125" s="1579"/>
      <c r="I125" s="1579"/>
      <c r="J125" s="1579"/>
      <c r="K125" s="1579"/>
      <c r="L125" s="1579"/>
      <c r="M125" s="1579"/>
      <c r="N125" s="1579"/>
      <c r="O125" s="1579"/>
      <c r="P125" s="1579"/>
      <c r="Q125" s="1579"/>
      <c r="R125" s="1579"/>
      <c r="S125" s="1579"/>
      <c r="T125" s="1579"/>
      <c r="U125" s="1579"/>
      <c r="V125" s="1579"/>
      <c r="W125" s="1579"/>
      <c r="X125" s="1579"/>
      <c r="Y125" s="1579"/>
      <c r="Z125" s="1579"/>
      <c r="AA125" s="1579"/>
      <c r="AB125" s="1579"/>
      <c r="AC125" s="1579"/>
      <c r="AD125" s="1579"/>
      <c r="AE125" s="1579"/>
      <c r="AF125" s="1579"/>
      <c r="AG125" s="1584"/>
      <c r="AH125" s="1585" t="s">
        <v>2235</v>
      </c>
      <c r="AI125" s="1586"/>
      <c r="AJ125" s="1586"/>
      <c r="AK125" s="1587"/>
      <c r="AL125" s="263"/>
      <c r="AM125" s="241"/>
    </row>
    <row r="126" spans="1:39" ht="15" customHeight="1">
      <c r="A126" s="174"/>
      <c r="B126" s="1578" t="s">
        <v>2162</v>
      </c>
      <c r="C126" s="1579"/>
      <c r="D126" s="1579"/>
      <c r="E126" s="1579"/>
      <c r="F126" s="1579"/>
      <c r="G126" s="1579"/>
      <c r="H126" s="1579"/>
      <c r="I126" s="1579"/>
      <c r="J126" s="1579"/>
      <c r="K126" s="1579"/>
      <c r="L126" s="1579"/>
      <c r="M126" s="1579"/>
      <c r="N126" s="1579"/>
      <c r="O126" s="1579"/>
      <c r="P126" s="1579"/>
      <c r="Q126" s="1579"/>
      <c r="R126" s="1579"/>
      <c r="S126" s="1579"/>
      <c r="T126" s="1579"/>
      <c r="U126" s="1579"/>
      <c r="V126" s="1579"/>
      <c r="W126" s="1579"/>
      <c r="X126" s="1579"/>
      <c r="Y126" s="1579"/>
      <c r="Z126" s="1579"/>
      <c r="AA126" s="1579"/>
      <c r="AB126" s="1579"/>
      <c r="AC126" s="1579"/>
      <c r="AD126" s="1579"/>
      <c r="AE126" s="1579"/>
      <c r="AF126" s="1579"/>
      <c r="AG126" s="1584"/>
      <c r="AH126" s="1585" t="s">
        <v>2236</v>
      </c>
      <c r="AI126" s="1586"/>
      <c r="AJ126" s="1586"/>
      <c r="AK126" s="1587"/>
      <c r="AL126" s="263"/>
      <c r="AM126" s="241"/>
    </row>
    <row r="127" spans="1:39" ht="15" customHeight="1">
      <c r="A127" s="174"/>
      <c r="B127" s="1578" t="s">
        <v>2163</v>
      </c>
      <c r="C127" s="1579"/>
      <c r="D127" s="1579"/>
      <c r="E127" s="1579"/>
      <c r="F127" s="1579"/>
      <c r="G127" s="1579"/>
      <c r="H127" s="1579"/>
      <c r="I127" s="1579"/>
      <c r="J127" s="1579"/>
      <c r="K127" s="1579"/>
      <c r="L127" s="1579"/>
      <c r="M127" s="1579"/>
      <c r="N127" s="1579"/>
      <c r="O127" s="1579"/>
      <c r="P127" s="1579"/>
      <c r="Q127" s="1579"/>
      <c r="R127" s="1579"/>
      <c r="S127" s="1579"/>
      <c r="T127" s="1579"/>
      <c r="U127" s="1579"/>
      <c r="V127" s="1579"/>
      <c r="W127" s="1579"/>
      <c r="X127" s="1579"/>
      <c r="Y127" s="1579"/>
      <c r="Z127" s="1579"/>
      <c r="AA127" s="1579"/>
      <c r="AB127" s="1579"/>
      <c r="AC127" s="1579"/>
      <c r="AD127" s="1579"/>
      <c r="AE127" s="1579"/>
      <c r="AF127" s="1579"/>
      <c r="AG127" s="1584"/>
      <c r="AH127" s="1585" t="s">
        <v>2237</v>
      </c>
      <c r="AI127" s="1586"/>
      <c r="AJ127" s="1586"/>
      <c r="AK127" s="1587"/>
      <c r="AL127" s="263"/>
      <c r="AM127" s="241"/>
    </row>
    <row r="128" spans="1:39" ht="15" customHeight="1">
      <c r="A128" s="174"/>
      <c r="B128" s="1578" t="s">
        <v>2164</v>
      </c>
      <c r="C128" s="1579"/>
      <c r="D128" s="1579"/>
      <c r="E128" s="1579"/>
      <c r="F128" s="1579"/>
      <c r="G128" s="1579"/>
      <c r="H128" s="1579"/>
      <c r="I128" s="1579"/>
      <c r="J128" s="1579"/>
      <c r="K128" s="1579"/>
      <c r="L128" s="1579"/>
      <c r="M128" s="1579"/>
      <c r="N128" s="1579"/>
      <c r="O128" s="1579"/>
      <c r="P128" s="1579"/>
      <c r="Q128" s="1579"/>
      <c r="R128" s="1579"/>
      <c r="S128" s="1579"/>
      <c r="T128" s="1579"/>
      <c r="U128" s="1579"/>
      <c r="V128" s="1579"/>
      <c r="W128" s="1579"/>
      <c r="X128" s="1579"/>
      <c r="Y128" s="1579"/>
      <c r="Z128" s="1579"/>
      <c r="AA128" s="1579"/>
      <c r="AB128" s="1579"/>
      <c r="AC128" s="1579"/>
      <c r="AD128" s="1579"/>
      <c r="AE128" s="1579"/>
      <c r="AF128" s="1579"/>
      <c r="AG128" s="1584"/>
      <c r="AH128" s="1585" t="s">
        <v>2238</v>
      </c>
      <c r="AI128" s="1586"/>
      <c r="AJ128" s="1586"/>
      <c r="AK128" s="1587"/>
      <c r="AL128" s="263"/>
      <c r="AM128" s="241"/>
    </row>
    <row r="129" spans="1:39" ht="15" customHeight="1">
      <c r="A129" s="174"/>
      <c r="B129" s="1578" t="s">
        <v>2165</v>
      </c>
      <c r="C129" s="1579"/>
      <c r="D129" s="1579"/>
      <c r="E129" s="1579"/>
      <c r="F129" s="1579"/>
      <c r="G129" s="1579"/>
      <c r="H129" s="1579"/>
      <c r="I129" s="1579"/>
      <c r="J129" s="1579"/>
      <c r="K129" s="1579"/>
      <c r="L129" s="1579"/>
      <c r="M129" s="1579"/>
      <c r="N129" s="1579"/>
      <c r="O129" s="1579"/>
      <c r="P129" s="1579"/>
      <c r="Q129" s="1579"/>
      <c r="R129" s="1579"/>
      <c r="S129" s="1579"/>
      <c r="T129" s="1579"/>
      <c r="U129" s="1579"/>
      <c r="V129" s="1579"/>
      <c r="W129" s="1579"/>
      <c r="X129" s="1579"/>
      <c r="Y129" s="1579"/>
      <c r="Z129" s="1579"/>
      <c r="AA129" s="1579"/>
      <c r="AB129" s="1579"/>
      <c r="AC129" s="1579"/>
      <c r="AD129" s="1579"/>
      <c r="AE129" s="1579"/>
      <c r="AF129" s="1579"/>
      <c r="AG129" s="1584"/>
      <c r="AH129" s="1585" t="s">
        <v>2239</v>
      </c>
      <c r="AI129" s="1586"/>
      <c r="AJ129" s="1586"/>
      <c r="AK129" s="1587"/>
      <c r="AL129" s="263"/>
      <c r="AM129" s="241"/>
    </row>
    <row r="130" spans="1:39" ht="45" customHeight="1">
      <c r="A130" s="174"/>
      <c r="B130" s="1578" t="s">
        <v>2166</v>
      </c>
      <c r="C130" s="1579"/>
      <c r="D130" s="1579"/>
      <c r="E130" s="1579"/>
      <c r="F130" s="1579"/>
      <c r="G130" s="1579"/>
      <c r="H130" s="1579"/>
      <c r="I130" s="1579"/>
      <c r="J130" s="1579"/>
      <c r="K130" s="1579"/>
      <c r="L130" s="1579"/>
      <c r="M130" s="1579"/>
      <c r="N130" s="1579"/>
      <c r="O130" s="1579"/>
      <c r="P130" s="1579"/>
      <c r="Q130" s="1579"/>
      <c r="R130" s="1579"/>
      <c r="S130" s="1579"/>
      <c r="T130" s="1579"/>
      <c r="U130" s="1579"/>
      <c r="V130" s="1579"/>
      <c r="W130" s="1579"/>
      <c r="X130" s="1579"/>
      <c r="Y130" s="1579"/>
      <c r="Z130" s="1579"/>
      <c r="AA130" s="1579"/>
      <c r="AB130" s="1579"/>
      <c r="AC130" s="1579"/>
      <c r="AD130" s="1579"/>
      <c r="AE130" s="1579"/>
      <c r="AF130" s="1579"/>
      <c r="AG130" s="1584"/>
      <c r="AH130" s="1585" t="s">
        <v>2240</v>
      </c>
      <c r="AI130" s="1586"/>
      <c r="AJ130" s="1586"/>
      <c r="AK130" s="1587"/>
      <c r="AL130" s="263"/>
      <c r="AM130" s="241"/>
    </row>
    <row r="131" spans="1:39" ht="15" customHeight="1">
      <c r="A131" s="174"/>
      <c r="B131" s="1578" t="s">
        <v>2167</v>
      </c>
      <c r="C131" s="1579"/>
      <c r="D131" s="1579"/>
      <c r="E131" s="1579"/>
      <c r="F131" s="1579"/>
      <c r="G131" s="1579"/>
      <c r="H131" s="1579"/>
      <c r="I131" s="1579"/>
      <c r="J131" s="1579"/>
      <c r="K131" s="1579"/>
      <c r="L131" s="1579"/>
      <c r="M131" s="1579"/>
      <c r="N131" s="1579"/>
      <c r="O131" s="1579"/>
      <c r="P131" s="1579"/>
      <c r="Q131" s="1579"/>
      <c r="R131" s="1579"/>
      <c r="S131" s="1579"/>
      <c r="T131" s="1579"/>
      <c r="U131" s="1579"/>
      <c r="V131" s="1579"/>
      <c r="W131" s="1579"/>
      <c r="X131" s="1579"/>
      <c r="Y131" s="1579"/>
      <c r="Z131" s="1579"/>
      <c r="AA131" s="1579"/>
      <c r="AB131" s="1579"/>
      <c r="AC131" s="1579"/>
      <c r="AD131" s="1579"/>
      <c r="AE131" s="1579"/>
      <c r="AF131" s="1579"/>
      <c r="AG131" s="1584"/>
      <c r="AH131" s="1585" t="s">
        <v>2241</v>
      </c>
      <c r="AI131" s="1586"/>
      <c r="AJ131" s="1586"/>
      <c r="AK131" s="1587"/>
      <c r="AL131" s="263"/>
      <c r="AM131" s="241"/>
    </row>
    <row r="132" spans="1:39" ht="15" customHeight="1">
      <c r="A132" s="174"/>
      <c r="B132" s="1578" t="s">
        <v>2168</v>
      </c>
      <c r="C132" s="1579"/>
      <c r="D132" s="1579"/>
      <c r="E132" s="1579"/>
      <c r="F132" s="1579"/>
      <c r="G132" s="1579"/>
      <c r="H132" s="1579"/>
      <c r="I132" s="1579"/>
      <c r="J132" s="1579"/>
      <c r="K132" s="1579"/>
      <c r="L132" s="1579"/>
      <c r="M132" s="1579"/>
      <c r="N132" s="1579"/>
      <c r="O132" s="1579"/>
      <c r="P132" s="1579"/>
      <c r="Q132" s="1579"/>
      <c r="R132" s="1579"/>
      <c r="S132" s="1579"/>
      <c r="T132" s="1579"/>
      <c r="U132" s="1579"/>
      <c r="V132" s="1579"/>
      <c r="W132" s="1579"/>
      <c r="X132" s="1579"/>
      <c r="Y132" s="1579"/>
      <c r="Z132" s="1579"/>
      <c r="AA132" s="1579"/>
      <c r="AB132" s="1579"/>
      <c r="AC132" s="1579"/>
      <c r="AD132" s="1579"/>
      <c r="AE132" s="1579"/>
      <c r="AF132" s="1579"/>
      <c r="AG132" s="1584"/>
      <c r="AH132" s="1585" t="s">
        <v>2242</v>
      </c>
      <c r="AI132" s="1586"/>
      <c r="AJ132" s="1586"/>
      <c r="AK132" s="1587"/>
      <c r="AL132" s="263"/>
      <c r="AM132" s="241"/>
    </row>
    <row r="133" spans="1:39" ht="15" customHeight="1">
      <c r="A133" s="174"/>
      <c r="B133" s="1578" t="s">
        <v>2329</v>
      </c>
      <c r="C133" s="1579"/>
      <c r="D133" s="1579"/>
      <c r="E133" s="1579"/>
      <c r="F133" s="1579"/>
      <c r="G133" s="1579"/>
      <c r="H133" s="1579"/>
      <c r="I133" s="1579"/>
      <c r="J133" s="1579"/>
      <c r="K133" s="1579"/>
      <c r="L133" s="1579"/>
      <c r="M133" s="1579"/>
      <c r="N133" s="1579"/>
      <c r="O133" s="1579"/>
      <c r="P133" s="1579"/>
      <c r="Q133" s="1579"/>
      <c r="R133" s="1579"/>
      <c r="S133" s="1579"/>
      <c r="T133" s="1579"/>
      <c r="U133" s="1579"/>
      <c r="V133" s="1579"/>
      <c r="W133" s="1579"/>
      <c r="X133" s="1579"/>
      <c r="Y133" s="1579"/>
      <c r="Z133" s="1579"/>
      <c r="AA133" s="1579"/>
      <c r="AB133" s="1579"/>
      <c r="AC133" s="1579"/>
      <c r="AD133" s="1579"/>
      <c r="AE133" s="1579"/>
      <c r="AF133" s="1579"/>
      <c r="AG133" s="1584"/>
      <c r="AH133" s="1585" t="s">
        <v>2243</v>
      </c>
      <c r="AI133" s="1586"/>
      <c r="AJ133" s="1586"/>
      <c r="AK133" s="1587"/>
      <c r="AL133" s="263"/>
      <c r="AM133" s="241"/>
    </row>
    <row r="134" spans="1:39" ht="15" customHeight="1">
      <c r="A134" s="174"/>
      <c r="B134" s="1578" t="s">
        <v>2330</v>
      </c>
      <c r="C134" s="1579"/>
      <c r="D134" s="1579"/>
      <c r="E134" s="1579"/>
      <c r="F134" s="1579"/>
      <c r="G134" s="1579"/>
      <c r="H134" s="1579"/>
      <c r="I134" s="1579"/>
      <c r="J134" s="1579"/>
      <c r="K134" s="1579"/>
      <c r="L134" s="1579"/>
      <c r="M134" s="1579"/>
      <c r="N134" s="1579"/>
      <c r="O134" s="1579"/>
      <c r="P134" s="1579"/>
      <c r="Q134" s="1579"/>
      <c r="R134" s="1579"/>
      <c r="S134" s="1579"/>
      <c r="T134" s="1579"/>
      <c r="U134" s="1579"/>
      <c r="V134" s="1579"/>
      <c r="W134" s="1579"/>
      <c r="X134" s="1579"/>
      <c r="Y134" s="1579"/>
      <c r="Z134" s="1579"/>
      <c r="AA134" s="1579"/>
      <c r="AB134" s="1579"/>
      <c r="AC134" s="1579"/>
      <c r="AD134" s="1579"/>
      <c r="AE134" s="1579"/>
      <c r="AF134" s="1579"/>
      <c r="AG134" s="1584"/>
      <c r="AH134" s="1585" t="s">
        <v>2244</v>
      </c>
      <c r="AI134" s="1586"/>
      <c r="AJ134" s="1586"/>
      <c r="AK134" s="1587"/>
      <c r="AL134" s="263"/>
      <c r="AM134" s="241"/>
    </row>
    <row r="135" spans="1:39" ht="84.95" customHeight="1">
      <c r="A135" s="174"/>
      <c r="B135" s="1578" t="s">
        <v>2331</v>
      </c>
      <c r="C135" s="1579"/>
      <c r="D135" s="1579"/>
      <c r="E135" s="1579"/>
      <c r="F135" s="1579"/>
      <c r="G135" s="1579"/>
      <c r="H135" s="1579"/>
      <c r="I135" s="1579"/>
      <c r="J135" s="1579"/>
      <c r="K135" s="1579"/>
      <c r="L135" s="1579"/>
      <c r="M135" s="1579"/>
      <c r="N135" s="1579"/>
      <c r="O135" s="1579"/>
      <c r="P135" s="1579"/>
      <c r="Q135" s="1579"/>
      <c r="R135" s="1579"/>
      <c r="S135" s="1579"/>
      <c r="T135" s="1579"/>
      <c r="U135" s="1579"/>
      <c r="V135" s="1579"/>
      <c r="W135" s="1579"/>
      <c r="X135" s="1579"/>
      <c r="Y135" s="1579"/>
      <c r="Z135" s="1579"/>
      <c r="AA135" s="1579"/>
      <c r="AB135" s="1579"/>
      <c r="AC135" s="1579"/>
      <c r="AD135" s="1579"/>
      <c r="AE135" s="1579"/>
      <c r="AF135" s="1579"/>
      <c r="AG135" s="1584"/>
      <c r="AH135" s="1585" t="s">
        <v>2245</v>
      </c>
      <c r="AI135" s="1586"/>
      <c r="AJ135" s="1586"/>
      <c r="AK135" s="1587"/>
      <c r="AL135" s="263"/>
      <c r="AM135" s="241"/>
    </row>
    <row r="136" spans="1:39" ht="15" customHeight="1">
      <c r="A136" s="174"/>
      <c r="B136" s="1578" t="s">
        <v>2169</v>
      </c>
      <c r="C136" s="1579"/>
      <c r="D136" s="1579"/>
      <c r="E136" s="1579"/>
      <c r="F136" s="1579"/>
      <c r="G136" s="1579"/>
      <c r="H136" s="1579"/>
      <c r="I136" s="1579"/>
      <c r="J136" s="1579"/>
      <c r="K136" s="1579"/>
      <c r="L136" s="1579"/>
      <c r="M136" s="1579"/>
      <c r="N136" s="1579"/>
      <c r="O136" s="1579"/>
      <c r="P136" s="1579"/>
      <c r="Q136" s="1579"/>
      <c r="R136" s="1579"/>
      <c r="S136" s="1579"/>
      <c r="T136" s="1579"/>
      <c r="U136" s="1579"/>
      <c r="V136" s="1579"/>
      <c r="W136" s="1579"/>
      <c r="X136" s="1579"/>
      <c r="Y136" s="1579"/>
      <c r="Z136" s="1579"/>
      <c r="AA136" s="1579"/>
      <c r="AB136" s="1579"/>
      <c r="AC136" s="1579"/>
      <c r="AD136" s="1579"/>
      <c r="AE136" s="1579"/>
      <c r="AF136" s="1579"/>
      <c r="AG136" s="1584"/>
      <c r="AH136" s="1585" t="s">
        <v>2246</v>
      </c>
      <c r="AI136" s="1586"/>
      <c r="AJ136" s="1586"/>
      <c r="AK136" s="1587"/>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60" t="s">
        <v>2469</v>
      </c>
      <c r="B138" s="1560"/>
      <c r="C138" s="1560"/>
      <c r="D138" s="1560"/>
      <c r="E138" s="1560"/>
      <c r="F138" s="1560"/>
      <c r="G138" s="1560"/>
      <c r="H138" s="1560"/>
      <c r="I138" s="1560"/>
      <c r="J138" s="1560"/>
      <c r="K138" s="1560"/>
      <c r="L138" s="1560"/>
      <c r="M138" s="1560"/>
      <c r="N138" s="1560"/>
      <c r="O138" s="1560"/>
      <c r="P138" s="1560"/>
      <c r="Q138" s="1560"/>
      <c r="R138" s="1560"/>
      <c r="S138" s="1560"/>
      <c r="T138" s="1560"/>
      <c r="U138" s="1560"/>
      <c r="V138" s="1560"/>
      <c r="W138" s="1560"/>
      <c r="X138" s="1560"/>
      <c r="Y138" s="1560"/>
      <c r="Z138" s="1560"/>
      <c r="AA138" s="1560"/>
      <c r="AB138" s="1560"/>
      <c r="AC138" s="1560"/>
      <c r="AD138" s="1560"/>
      <c r="AE138" s="1560"/>
      <c r="AF138" s="1560"/>
      <c r="AG138" s="1560"/>
      <c r="AH138" s="1560"/>
      <c r="AI138" s="1560"/>
      <c r="AJ138" s="1560"/>
      <c r="AK138" s="1560"/>
      <c r="AL138" s="1560"/>
      <c r="AM138" s="241"/>
    </row>
    <row r="139" spans="1:39" ht="12.6" customHeight="1">
      <c r="A139" s="1560"/>
      <c r="B139" s="1560"/>
      <c r="C139" s="1560"/>
      <c r="D139" s="1560"/>
      <c r="E139" s="1560"/>
      <c r="F139" s="1560"/>
      <c r="G139" s="1560"/>
      <c r="H139" s="1560"/>
      <c r="I139" s="1560"/>
      <c r="J139" s="1560"/>
      <c r="K139" s="1560"/>
      <c r="L139" s="1560"/>
      <c r="M139" s="1560"/>
      <c r="N139" s="1560"/>
      <c r="O139" s="1560"/>
      <c r="P139" s="1560"/>
      <c r="Q139" s="1560"/>
      <c r="R139" s="1560"/>
      <c r="S139" s="1560"/>
      <c r="T139" s="1560"/>
      <c r="U139" s="1560"/>
      <c r="V139" s="1560"/>
      <c r="W139" s="1560"/>
      <c r="X139" s="1560"/>
      <c r="Y139" s="1560"/>
      <c r="Z139" s="1560"/>
      <c r="AA139" s="1560"/>
      <c r="AB139" s="1560"/>
      <c r="AC139" s="1560"/>
      <c r="AD139" s="1560"/>
      <c r="AE139" s="1560"/>
      <c r="AF139" s="1560"/>
      <c r="AG139" s="1560"/>
      <c r="AH139" s="1560"/>
      <c r="AI139" s="1560"/>
      <c r="AJ139" s="1560"/>
      <c r="AK139" s="1560"/>
      <c r="AL139" s="1560"/>
      <c r="AM139" s="241"/>
    </row>
    <row r="140" spans="1:39" ht="15" customHeight="1">
      <c r="A140" s="174"/>
      <c r="B140" s="1588" t="s">
        <v>2314</v>
      </c>
      <c r="C140" s="1588"/>
      <c r="D140" s="1588"/>
      <c r="E140" s="1588"/>
      <c r="F140" s="1588"/>
      <c r="G140" s="1588"/>
      <c r="H140" s="1588"/>
      <c r="I140" s="1588"/>
      <c r="J140" s="1588"/>
      <c r="K140" s="1588"/>
      <c r="L140" s="1588"/>
      <c r="M140" s="1588"/>
      <c r="N140" s="1588"/>
      <c r="O140" s="1588"/>
      <c r="P140" s="1588"/>
      <c r="Q140" s="1588"/>
      <c r="R140" s="1588"/>
      <c r="S140" s="1588"/>
      <c r="T140" s="1588"/>
      <c r="U140" s="1588"/>
      <c r="V140" s="1588"/>
      <c r="W140" s="1588"/>
      <c r="X140" s="1588"/>
      <c r="Y140" s="1588"/>
      <c r="Z140" s="1588"/>
      <c r="AA140" s="1588"/>
      <c r="AB140" s="1588"/>
      <c r="AC140" s="1588"/>
      <c r="AD140" s="1588"/>
      <c r="AE140" s="1588"/>
      <c r="AF140" s="1588"/>
      <c r="AG140" s="1588"/>
      <c r="AH140" s="1588" t="s">
        <v>2170</v>
      </c>
      <c r="AI140" s="1588"/>
      <c r="AJ140" s="1588"/>
      <c r="AK140" s="1588"/>
      <c r="AL140" s="174"/>
      <c r="AM140" s="241"/>
    </row>
    <row r="141" spans="1:39" ht="15" customHeight="1">
      <c r="A141" s="174"/>
      <c r="B141" s="1583" t="s">
        <v>2315</v>
      </c>
      <c r="C141" s="1583"/>
      <c r="D141" s="1583"/>
      <c r="E141" s="1583"/>
      <c r="F141" s="1583"/>
      <c r="G141" s="1583"/>
      <c r="H141" s="1583"/>
      <c r="I141" s="1583"/>
      <c r="J141" s="1583"/>
      <c r="K141" s="1583"/>
      <c r="L141" s="1583"/>
      <c r="M141" s="1583"/>
      <c r="N141" s="1583"/>
      <c r="O141" s="1583"/>
      <c r="P141" s="1583"/>
      <c r="Q141" s="1583"/>
      <c r="R141" s="1583"/>
      <c r="S141" s="1583"/>
      <c r="T141" s="1583"/>
      <c r="U141" s="1583"/>
      <c r="V141" s="1583"/>
      <c r="W141" s="1583"/>
      <c r="X141" s="1583"/>
      <c r="Y141" s="1583"/>
      <c r="Z141" s="1583"/>
      <c r="AA141" s="1583"/>
      <c r="AB141" s="1583"/>
      <c r="AC141" s="1583"/>
      <c r="AD141" s="1583"/>
      <c r="AE141" s="1583"/>
      <c r="AF141" s="1583"/>
      <c r="AG141" s="1583"/>
      <c r="AH141" s="1580" t="s">
        <v>2281</v>
      </c>
      <c r="AI141" s="1581"/>
      <c r="AJ141" s="1581"/>
      <c r="AK141" s="1582"/>
      <c r="AL141" s="174"/>
      <c r="AM141" s="241"/>
    </row>
    <row r="142" spans="1:39" ht="15" customHeight="1">
      <c r="A142" s="174"/>
      <c r="B142" s="1583" t="s">
        <v>2316</v>
      </c>
      <c r="C142" s="1583"/>
      <c r="D142" s="1583"/>
      <c r="E142" s="1583"/>
      <c r="F142" s="1583"/>
      <c r="G142" s="1583"/>
      <c r="H142" s="1583"/>
      <c r="I142" s="1583"/>
      <c r="J142" s="1583"/>
      <c r="K142" s="1583"/>
      <c r="L142" s="1583"/>
      <c r="M142" s="1583"/>
      <c r="N142" s="1583"/>
      <c r="O142" s="1583"/>
      <c r="P142" s="1583"/>
      <c r="Q142" s="1583"/>
      <c r="R142" s="1583"/>
      <c r="S142" s="1583"/>
      <c r="T142" s="1583"/>
      <c r="U142" s="1583"/>
      <c r="V142" s="1583"/>
      <c r="W142" s="1583"/>
      <c r="X142" s="1583"/>
      <c r="Y142" s="1583"/>
      <c r="Z142" s="1583"/>
      <c r="AA142" s="1583"/>
      <c r="AB142" s="1583"/>
      <c r="AC142" s="1583"/>
      <c r="AD142" s="1583"/>
      <c r="AE142" s="1583"/>
      <c r="AF142" s="1583"/>
      <c r="AG142" s="1583"/>
      <c r="AH142" s="1580" t="s">
        <v>2319</v>
      </c>
      <c r="AI142" s="1581"/>
      <c r="AJ142" s="1581"/>
      <c r="AK142" s="1582"/>
      <c r="AL142" s="174"/>
      <c r="AM142" s="241"/>
    </row>
    <row r="143" spans="1:39" ht="15" customHeight="1">
      <c r="A143" s="174"/>
      <c r="B143" s="1583" t="s">
        <v>2317</v>
      </c>
      <c r="C143" s="1583"/>
      <c r="D143" s="1583"/>
      <c r="E143" s="1583"/>
      <c r="F143" s="1583"/>
      <c r="G143" s="1583"/>
      <c r="H143" s="1583"/>
      <c r="I143" s="1583"/>
      <c r="J143" s="1583"/>
      <c r="K143" s="1583"/>
      <c r="L143" s="1583"/>
      <c r="M143" s="1583"/>
      <c r="N143" s="1583"/>
      <c r="O143" s="1583"/>
      <c r="P143" s="1583"/>
      <c r="Q143" s="1583"/>
      <c r="R143" s="1583"/>
      <c r="S143" s="1583"/>
      <c r="T143" s="1583"/>
      <c r="U143" s="1583"/>
      <c r="V143" s="1583"/>
      <c r="W143" s="1583"/>
      <c r="X143" s="1583"/>
      <c r="Y143" s="1583"/>
      <c r="Z143" s="1583"/>
      <c r="AA143" s="1583"/>
      <c r="AB143" s="1583"/>
      <c r="AC143" s="1583"/>
      <c r="AD143" s="1583"/>
      <c r="AE143" s="1583"/>
      <c r="AF143" s="1583"/>
      <c r="AG143" s="1583"/>
      <c r="AH143" s="1580" t="s">
        <v>2320</v>
      </c>
      <c r="AI143" s="1581"/>
      <c r="AJ143" s="1581"/>
      <c r="AK143" s="1582"/>
      <c r="AL143" s="174"/>
      <c r="AM143" s="241"/>
    </row>
    <row r="144" spans="1:39" ht="15" customHeight="1">
      <c r="A144" s="174"/>
      <c r="B144" s="1583" t="s">
        <v>2318</v>
      </c>
      <c r="C144" s="1583"/>
      <c r="D144" s="1583"/>
      <c r="E144" s="1583"/>
      <c r="F144" s="1583"/>
      <c r="G144" s="1583"/>
      <c r="H144" s="1583"/>
      <c r="I144" s="1583"/>
      <c r="J144" s="1583"/>
      <c r="K144" s="1583"/>
      <c r="L144" s="1583"/>
      <c r="M144" s="1583"/>
      <c r="N144" s="1583"/>
      <c r="O144" s="1583"/>
      <c r="P144" s="1583"/>
      <c r="Q144" s="1583"/>
      <c r="R144" s="1583"/>
      <c r="S144" s="1583"/>
      <c r="T144" s="1583"/>
      <c r="U144" s="1583"/>
      <c r="V144" s="1583"/>
      <c r="W144" s="1583"/>
      <c r="X144" s="1583"/>
      <c r="Y144" s="1583"/>
      <c r="Z144" s="1583"/>
      <c r="AA144" s="1583"/>
      <c r="AB144" s="1583"/>
      <c r="AC144" s="1583"/>
      <c r="AD144" s="1583"/>
      <c r="AE144" s="1583"/>
      <c r="AF144" s="1583"/>
      <c r="AG144" s="1583"/>
      <c r="AH144" s="1580" t="s">
        <v>2321</v>
      </c>
      <c r="AI144" s="1581"/>
      <c r="AJ144" s="1581"/>
      <c r="AK144" s="1582"/>
      <c r="AL144" s="174"/>
      <c r="AM144" s="241"/>
    </row>
    <row r="145" spans="1:44" ht="15" customHeight="1">
      <c r="A145" s="174"/>
      <c r="B145" s="1583" t="s">
        <v>2333</v>
      </c>
      <c r="C145" s="1583"/>
      <c r="D145" s="1583"/>
      <c r="E145" s="1583"/>
      <c r="F145" s="1583"/>
      <c r="G145" s="1583"/>
      <c r="H145" s="1583"/>
      <c r="I145" s="1583"/>
      <c r="J145" s="1583"/>
      <c r="K145" s="1583"/>
      <c r="L145" s="1583"/>
      <c r="M145" s="1583"/>
      <c r="N145" s="1583"/>
      <c r="O145" s="1583"/>
      <c r="P145" s="1583"/>
      <c r="Q145" s="1583"/>
      <c r="R145" s="1583"/>
      <c r="S145" s="1583"/>
      <c r="T145" s="1583"/>
      <c r="U145" s="1583"/>
      <c r="V145" s="1583"/>
      <c r="W145" s="1583"/>
      <c r="X145" s="1583"/>
      <c r="Y145" s="1583"/>
      <c r="Z145" s="1583"/>
      <c r="AA145" s="1583"/>
      <c r="AB145" s="1583"/>
      <c r="AC145" s="1583"/>
      <c r="AD145" s="1583"/>
      <c r="AE145" s="1583"/>
      <c r="AF145" s="1583"/>
      <c r="AG145" s="1583"/>
      <c r="AH145" s="1580" t="s">
        <v>2322</v>
      </c>
      <c r="AI145" s="1581"/>
      <c r="AJ145" s="1581"/>
      <c r="AK145" s="1582"/>
      <c r="AL145" s="174"/>
      <c r="AM145" s="241"/>
    </row>
    <row r="146" spans="1:44" ht="15" customHeight="1">
      <c r="A146" s="174"/>
      <c r="B146" s="1583" t="s">
        <v>2169</v>
      </c>
      <c r="C146" s="1583"/>
      <c r="D146" s="1583"/>
      <c r="E146" s="1583"/>
      <c r="F146" s="1583"/>
      <c r="G146" s="1583"/>
      <c r="H146" s="1583"/>
      <c r="I146" s="1583"/>
      <c r="J146" s="1583"/>
      <c r="K146" s="1583"/>
      <c r="L146" s="1583"/>
      <c r="M146" s="1583"/>
      <c r="N146" s="1583"/>
      <c r="O146" s="1583"/>
      <c r="P146" s="1583"/>
      <c r="Q146" s="1583"/>
      <c r="R146" s="1583"/>
      <c r="S146" s="1583"/>
      <c r="T146" s="1583"/>
      <c r="U146" s="1583"/>
      <c r="V146" s="1583"/>
      <c r="W146" s="1583"/>
      <c r="X146" s="1583"/>
      <c r="Y146" s="1583"/>
      <c r="Z146" s="1583"/>
      <c r="AA146" s="1583"/>
      <c r="AB146" s="1583"/>
      <c r="AC146" s="1583"/>
      <c r="AD146" s="1583"/>
      <c r="AE146" s="1583"/>
      <c r="AF146" s="1583"/>
      <c r="AG146" s="1583"/>
      <c r="AH146" s="1580" t="s">
        <v>2323</v>
      </c>
      <c r="AI146" s="1581"/>
      <c r="AJ146" s="1581"/>
      <c r="AK146" s="158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60" t="s">
        <v>2470</v>
      </c>
      <c r="B148" s="1560"/>
      <c r="C148" s="1560"/>
      <c r="D148" s="1560"/>
      <c r="E148" s="1560"/>
      <c r="F148" s="1560"/>
      <c r="G148" s="1560"/>
      <c r="H148" s="1560"/>
      <c r="I148" s="1560"/>
      <c r="J148" s="1560"/>
      <c r="K148" s="1560"/>
      <c r="L148" s="1560"/>
      <c r="M148" s="1560"/>
      <c r="N148" s="1560"/>
      <c r="O148" s="1560"/>
      <c r="P148" s="1560"/>
      <c r="Q148" s="1560"/>
      <c r="R148" s="1560"/>
      <c r="S148" s="1560"/>
      <c r="T148" s="1560"/>
      <c r="U148" s="1560"/>
      <c r="V148" s="1560"/>
      <c r="W148" s="1560"/>
      <c r="X148" s="1560"/>
      <c r="Y148" s="1560"/>
      <c r="Z148" s="1560"/>
      <c r="AA148" s="1560"/>
      <c r="AB148" s="1560"/>
      <c r="AC148" s="1560"/>
      <c r="AD148" s="1560"/>
      <c r="AE148" s="1560"/>
      <c r="AF148" s="1560"/>
      <c r="AG148" s="1560"/>
      <c r="AH148" s="1560"/>
      <c r="AI148" s="1560"/>
      <c r="AJ148" s="1560"/>
      <c r="AK148" s="1560"/>
      <c r="AL148" s="1560"/>
      <c r="AM148" s="4"/>
      <c r="AN148" s="4"/>
      <c r="AO148" s="4"/>
      <c r="AP148" s="4"/>
      <c r="AQ148" s="4"/>
      <c r="AR148" s="4"/>
    </row>
    <row r="149" spans="1:44" ht="15" customHeight="1">
      <c r="A149" s="1560"/>
      <c r="B149" s="1560"/>
      <c r="C149" s="1560"/>
      <c r="D149" s="1560"/>
      <c r="E149" s="1560"/>
      <c r="F149" s="1560"/>
      <c r="G149" s="1560"/>
      <c r="H149" s="1560"/>
      <c r="I149" s="1560"/>
      <c r="J149" s="1560"/>
      <c r="K149" s="1560"/>
      <c r="L149" s="1560"/>
      <c r="M149" s="1560"/>
      <c r="N149" s="1560"/>
      <c r="O149" s="1560"/>
      <c r="P149" s="1560"/>
      <c r="Q149" s="1560"/>
      <c r="R149" s="1560"/>
      <c r="S149" s="1560"/>
      <c r="T149" s="1560"/>
      <c r="U149" s="1560"/>
      <c r="V149" s="1560"/>
      <c r="W149" s="1560"/>
      <c r="X149" s="1560"/>
      <c r="Y149" s="1560"/>
      <c r="Z149" s="1560"/>
      <c r="AA149" s="1560"/>
      <c r="AB149" s="1560"/>
      <c r="AC149" s="1560"/>
      <c r="AD149" s="1560"/>
      <c r="AE149" s="1560"/>
      <c r="AF149" s="1560"/>
      <c r="AG149" s="1560"/>
      <c r="AH149" s="1560"/>
      <c r="AI149" s="1560"/>
      <c r="AJ149" s="1560"/>
      <c r="AK149" s="1560"/>
      <c r="AL149" s="1560"/>
      <c r="AM149" s="4"/>
      <c r="AN149" s="4"/>
      <c r="AO149" s="4"/>
      <c r="AP149" s="4"/>
      <c r="AQ149" s="4"/>
      <c r="AR149" s="4"/>
    </row>
    <row r="150" spans="1:44" ht="15" customHeight="1">
      <c r="A150" s="1560"/>
      <c r="B150" s="1560"/>
      <c r="C150" s="1560"/>
      <c r="D150" s="1560"/>
      <c r="E150" s="1560"/>
      <c r="F150" s="1560"/>
      <c r="G150" s="1560"/>
      <c r="H150" s="1560"/>
      <c r="I150" s="1560"/>
      <c r="J150" s="1560"/>
      <c r="K150" s="1560"/>
      <c r="L150" s="1560"/>
      <c r="M150" s="1560"/>
      <c r="N150" s="1560"/>
      <c r="O150" s="1560"/>
      <c r="P150" s="1560"/>
      <c r="Q150" s="1560"/>
      <c r="R150" s="1560"/>
      <c r="S150" s="1560"/>
      <c r="T150" s="1560"/>
      <c r="U150" s="1560"/>
      <c r="V150" s="1560"/>
      <c r="W150" s="1560"/>
      <c r="X150" s="1560"/>
      <c r="Y150" s="1560"/>
      <c r="Z150" s="1560"/>
      <c r="AA150" s="1560"/>
      <c r="AB150" s="1560"/>
      <c r="AC150" s="1560"/>
      <c r="AD150" s="1560"/>
      <c r="AE150" s="1560"/>
      <c r="AF150" s="1560"/>
      <c r="AG150" s="1560"/>
      <c r="AH150" s="1560"/>
      <c r="AI150" s="1560"/>
      <c r="AJ150" s="1560"/>
      <c r="AK150" s="1560"/>
      <c r="AL150" s="1560"/>
      <c r="AM150" s="4"/>
      <c r="AN150" s="4"/>
      <c r="AO150" s="4"/>
      <c r="AP150" s="4"/>
      <c r="AQ150" s="4"/>
      <c r="AR150" s="4"/>
    </row>
    <row r="151" spans="1:44" ht="15" customHeight="1">
      <c r="A151" s="1560"/>
      <c r="B151" s="1560"/>
      <c r="C151" s="1560"/>
      <c r="D151" s="1560"/>
      <c r="E151" s="1560"/>
      <c r="F151" s="1560"/>
      <c r="G151" s="1560"/>
      <c r="H151" s="1560"/>
      <c r="I151" s="1560"/>
      <c r="J151" s="1560"/>
      <c r="K151" s="1560"/>
      <c r="L151" s="1560"/>
      <c r="M151" s="1560"/>
      <c r="N151" s="1560"/>
      <c r="O151" s="1560"/>
      <c r="P151" s="1560"/>
      <c r="Q151" s="1560"/>
      <c r="R151" s="1560"/>
      <c r="S151" s="1560"/>
      <c r="T151" s="1560"/>
      <c r="U151" s="1560"/>
      <c r="V151" s="1560"/>
      <c r="W151" s="1560"/>
      <c r="X151" s="1560"/>
      <c r="Y151" s="1560"/>
      <c r="Z151" s="1560"/>
      <c r="AA151" s="1560"/>
      <c r="AB151" s="1560"/>
      <c r="AC151" s="1560"/>
      <c r="AD151" s="1560"/>
      <c r="AE151" s="1560"/>
      <c r="AF151" s="1560"/>
      <c r="AG151" s="1560"/>
      <c r="AH151" s="1560"/>
      <c r="AI151" s="1560"/>
      <c r="AJ151" s="1560"/>
      <c r="AK151" s="1560"/>
      <c r="AL151" s="1560"/>
      <c r="AM151" s="4"/>
      <c r="AN151" s="4"/>
      <c r="AO151" s="4"/>
      <c r="AP151" s="4"/>
      <c r="AQ151" s="4"/>
      <c r="AR151" s="4"/>
    </row>
    <row r="152" spans="1:44" ht="7.5" customHeight="1">
      <c r="A152" s="1560"/>
      <c r="B152" s="1560"/>
      <c r="C152" s="1560"/>
      <c r="D152" s="1560"/>
      <c r="E152" s="1560"/>
      <c r="F152" s="1560"/>
      <c r="G152" s="1560"/>
      <c r="H152" s="1560"/>
      <c r="I152" s="1560"/>
      <c r="J152" s="1560"/>
      <c r="K152" s="1560"/>
      <c r="L152" s="1560"/>
      <c r="M152" s="1560"/>
      <c r="N152" s="1560"/>
      <c r="O152" s="1560"/>
      <c r="P152" s="1560"/>
      <c r="Q152" s="1560"/>
      <c r="R152" s="1560"/>
      <c r="S152" s="1560"/>
      <c r="T152" s="1560"/>
      <c r="U152" s="1560"/>
      <c r="V152" s="1560"/>
      <c r="W152" s="1560"/>
      <c r="X152" s="1560"/>
      <c r="Y152" s="1560"/>
      <c r="Z152" s="1560"/>
      <c r="AA152" s="1560"/>
      <c r="AB152" s="1560"/>
      <c r="AC152" s="1560"/>
      <c r="AD152" s="1560"/>
      <c r="AE152" s="1560"/>
      <c r="AF152" s="1560"/>
      <c r="AG152" s="1560"/>
      <c r="AH152" s="1560"/>
      <c r="AI152" s="1560"/>
      <c r="AJ152" s="1560"/>
      <c r="AK152" s="1560"/>
      <c r="AL152" s="1560"/>
      <c r="AM152" s="4"/>
      <c r="AN152" s="4"/>
      <c r="AO152" s="4"/>
      <c r="AP152" s="4"/>
      <c r="AQ152" s="4"/>
      <c r="AR152" s="4"/>
    </row>
    <row r="153" spans="1:44" ht="15" customHeight="1">
      <c r="A153" s="1560" t="s">
        <v>2471</v>
      </c>
      <c r="B153" s="1560"/>
      <c r="C153" s="1560"/>
      <c r="D153" s="1560"/>
      <c r="E153" s="1560"/>
      <c r="F153" s="1560"/>
      <c r="G153" s="1560"/>
      <c r="H153" s="1560"/>
      <c r="I153" s="1560"/>
      <c r="J153" s="1560"/>
      <c r="K153" s="1560"/>
      <c r="L153" s="1560"/>
      <c r="M153" s="1560"/>
      <c r="N153" s="1560"/>
      <c r="O153" s="1560"/>
      <c r="P153" s="1560"/>
      <c r="Q153" s="1560"/>
      <c r="R153" s="1560"/>
      <c r="S153" s="1560"/>
      <c r="T153" s="1560"/>
      <c r="U153" s="1560"/>
      <c r="V153" s="1560"/>
      <c r="W153" s="1560"/>
      <c r="X153" s="1560"/>
      <c r="Y153" s="1560"/>
      <c r="Z153" s="1560"/>
      <c r="AA153" s="1560"/>
      <c r="AB153" s="1560"/>
      <c r="AC153" s="1560"/>
      <c r="AD153" s="1560"/>
      <c r="AE153" s="1560"/>
      <c r="AF153" s="1560"/>
      <c r="AG153" s="1560"/>
      <c r="AH153" s="1560"/>
      <c r="AI153" s="1560"/>
      <c r="AJ153" s="1560"/>
      <c r="AK153" s="1560"/>
      <c r="AL153" s="1560"/>
      <c r="AM153" s="241"/>
    </row>
    <row r="154" spans="1:44" ht="15" customHeight="1">
      <c r="A154" s="1560"/>
      <c r="B154" s="1560"/>
      <c r="C154" s="1560"/>
      <c r="D154" s="1560"/>
      <c r="E154" s="1560"/>
      <c r="F154" s="1560"/>
      <c r="G154" s="1560"/>
      <c r="H154" s="1560"/>
      <c r="I154" s="1560"/>
      <c r="J154" s="1560"/>
      <c r="K154" s="1560"/>
      <c r="L154" s="1560"/>
      <c r="M154" s="1560"/>
      <c r="N154" s="1560"/>
      <c r="O154" s="1560"/>
      <c r="P154" s="1560"/>
      <c r="Q154" s="1560"/>
      <c r="R154" s="1560"/>
      <c r="S154" s="1560"/>
      <c r="T154" s="1560"/>
      <c r="U154" s="1560"/>
      <c r="V154" s="1560"/>
      <c r="W154" s="1560"/>
      <c r="X154" s="1560"/>
      <c r="Y154" s="1560"/>
      <c r="Z154" s="1560"/>
      <c r="AA154" s="1560"/>
      <c r="AB154" s="1560"/>
      <c r="AC154" s="1560"/>
      <c r="AD154" s="1560"/>
      <c r="AE154" s="1560"/>
      <c r="AF154" s="1560"/>
      <c r="AG154" s="1560"/>
      <c r="AH154" s="1560"/>
      <c r="AI154" s="1560"/>
      <c r="AJ154" s="1560"/>
      <c r="AK154" s="1560"/>
      <c r="AL154" s="1560"/>
      <c r="AM154" s="241"/>
    </row>
    <row r="155" spans="1:44" ht="15" customHeight="1">
      <c r="A155" s="1560"/>
      <c r="B155" s="1560"/>
      <c r="C155" s="1560"/>
      <c r="D155" s="1560"/>
      <c r="E155" s="1560"/>
      <c r="F155" s="1560"/>
      <c r="G155" s="1560"/>
      <c r="H155" s="1560"/>
      <c r="I155" s="1560"/>
      <c r="J155" s="1560"/>
      <c r="K155" s="1560"/>
      <c r="L155" s="1560"/>
      <c r="M155" s="1560"/>
      <c r="N155" s="1560"/>
      <c r="O155" s="1560"/>
      <c r="P155" s="1560"/>
      <c r="Q155" s="1560"/>
      <c r="R155" s="1560"/>
      <c r="S155" s="1560"/>
      <c r="T155" s="1560"/>
      <c r="U155" s="1560"/>
      <c r="V155" s="1560"/>
      <c r="W155" s="1560"/>
      <c r="X155" s="1560"/>
      <c r="Y155" s="1560"/>
      <c r="Z155" s="1560"/>
      <c r="AA155" s="1560"/>
      <c r="AB155" s="1560"/>
      <c r="AC155" s="1560"/>
      <c r="AD155" s="1560"/>
      <c r="AE155" s="1560"/>
      <c r="AF155" s="1560"/>
      <c r="AG155" s="1560"/>
      <c r="AH155" s="1560"/>
      <c r="AI155" s="1560"/>
      <c r="AJ155" s="1560"/>
      <c r="AK155" s="1560"/>
      <c r="AL155" s="1560"/>
      <c r="AM155" s="241"/>
    </row>
    <row r="156" spans="1:44" ht="15" customHeight="1">
      <c r="A156" s="1560"/>
      <c r="B156" s="1560"/>
      <c r="C156" s="1560"/>
      <c r="D156" s="1560"/>
      <c r="E156" s="1560"/>
      <c r="F156" s="1560"/>
      <c r="G156" s="1560"/>
      <c r="H156" s="1560"/>
      <c r="I156" s="1560"/>
      <c r="J156" s="1560"/>
      <c r="K156" s="1560"/>
      <c r="L156" s="1560"/>
      <c r="M156" s="1560"/>
      <c r="N156" s="1560"/>
      <c r="O156" s="1560"/>
      <c r="P156" s="1560"/>
      <c r="Q156" s="1560"/>
      <c r="R156" s="1560"/>
      <c r="S156" s="1560"/>
      <c r="T156" s="1560"/>
      <c r="U156" s="1560"/>
      <c r="V156" s="1560"/>
      <c r="W156" s="1560"/>
      <c r="X156" s="1560"/>
      <c r="Y156" s="1560"/>
      <c r="Z156" s="1560"/>
      <c r="AA156" s="1560"/>
      <c r="AB156" s="1560"/>
      <c r="AC156" s="1560"/>
      <c r="AD156" s="1560"/>
      <c r="AE156" s="1560"/>
      <c r="AF156" s="1560"/>
      <c r="AG156" s="1560"/>
      <c r="AH156" s="1560"/>
      <c r="AI156" s="1560"/>
      <c r="AJ156" s="1560"/>
      <c r="AK156" s="1560"/>
      <c r="AL156" s="1560"/>
      <c r="AM156" s="241"/>
    </row>
    <row r="157" spans="1:44" ht="15" customHeight="1">
      <c r="A157" s="1560"/>
      <c r="B157" s="1560"/>
      <c r="C157" s="1560"/>
      <c r="D157" s="1560"/>
      <c r="E157" s="1560"/>
      <c r="F157" s="1560"/>
      <c r="G157" s="1560"/>
      <c r="H157" s="1560"/>
      <c r="I157" s="1560"/>
      <c r="J157" s="1560"/>
      <c r="K157" s="1560"/>
      <c r="L157" s="1560"/>
      <c r="M157" s="1560"/>
      <c r="N157" s="1560"/>
      <c r="O157" s="1560"/>
      <c r="P157" s="1560"/>
      <c r="Q157" s="1560"/>
      <c r="R157" s="1560"/>
      <c r="S157" s="1560"/>
      <c r="T157" s="1560"/>
      <c r="U157" s="1560"/>
      <c r="V157" s="1560"/>
      <c r="W157" s="1560"/>
      <c r="X157" s="1560"/>
      <c r="Y157" s="1560"/>
      <c r="Z157" s="1560"/>
      <c r="AA157" s="1560"/>
      <c r="AB157" s="1560"/>
      <c r="AC157" s="1560"/>
      <c r="AD157" s="1560"/>
      <c r="AE157" s="1560"/>
      <c r="AF157" s="1560"/>
      <c r="AG157" s="1560"/>
      <c r="AH157" s="1560"/>
      <c r="AI157" s="1560"/>
      <c r="AJ157" s="1560"/>
      <c r="AK157" s="1560"/>
      <c r="AL157" s="1560"/>
      <c r="AM157" s="241"/>
    </row>
    <row r="158" spans="1:44" ht="15" customHeight="1">
      <c r="A158" s="1560"/>
      <c r="B158" s="1560"/>
      <c r="C158" s="1560"/>
      <c r="D158" s="1560"/>
      <c r="E158" s="1560"/>
      <c r="F158" s="1560"/>
      <c r="G158" s="1560"/>
      <c r="H158" s="1560"/>
      <c r="I158" s="1560"/>
      <c r="J158" s="1560"/>
      <c r="K158" s="1560"/>
      <c r="L158" s="1560"/>
      <c r="M158" s="1560"/>
      <c r="N158" s="1560"/>
      <c r="O158" s="1560"/>
      <c r="P158" s="1560"/>
      <c r="Q158" s="1560"/>
      <c r="R158" s="1560"/>
      <c r="S158" s="1560"/>
      <c r="T158" s="1560"/>
      <c r="U158" s="1560"/>
      <c r="V158" s="1560"/>
      <c r="W158" s="1560"/>
      <c r="X158" s="1560"/>
      <c r="Y158" s="1560"/>
      <c r="Z158" s="1560"/>
      <c r="AA158" s="1560"/>
      <c r="AB158" s="1560"/>
      <c r="AC158" s="1560"/>
      <c r="AD158" s="1560"/>
      <c r="AE158" s="1560"/>
      <c r="AF158" s="1560"/>
      <c r="AG158" s="1560"/>
      <c r="AH158" s="1560"/>
      <c r="AI158" s="1560"/>
      <c r="AJ158" s="1560"/>
      <c r="AK158" s="1560"/>
      <c r="AL158" s="1560"/>
      <c r="AM158" s="241"/>
    </row>
    <row r="159" spans="1:44" ht="15" customHeight="1">
      <c r="A159" s="1560"/>
      <c r="B159" s="1560"/>
      <c r="C159" s="1560"/>
      <c r="D159" s="1560"/>
      <c r="E159" s="1560"/>
      <c r="F159" s="1560"/>
      <c r="G159" s="1560"/>
      <c r="H159" s="1560"/>
      <c r="I159" s="1560"/>
      <c r="J159" s="1560"/>
      <c r="K159" s="1560"/>
      <c r="L159" s="1560"/>
      <c r="M159" s="1560"/>
      <c r="N159" s="1560"/>
      <c r="O159" s="1560"/>
      <c r="P159" s="1560"/>
      <c r="Q159" s="1560"/>
      <c r="R159" s="1560"/>
      <c r="S159" s="1560"/>
      <c r="T159" s="1560"/>
      <c r="U159" s="1560"/>
      <c r="V159" s="1560"/>
      <c r="W159" s="1560"/>
      <c r="X159" s="1560"/>
      <c r="Y159" s="1560"/>
      <c r="Z159" s="1560"/>
      <c r="AA159" s="1560"/>
      <c r="AB159" s="1560"/>
      <c r="AC159" s="1560"/>
      <c r="AD159" s="1560"/>
      <c r="AE159" s="1560"/>
      <c r="AF159" s="1560"/>
      <c r="AG159" s="1560"/>
      <c r="AH159" s="1560"/>
      <c r="AI159" s="1560"/>
      <c r="AJ159" s="1560"/>
      <c r="AK159" s="1560"/>
      <c r="AL159" s="1560"/>
      <c r="AM159" s="241"/>
    </row>
    <row r="160" spans="1:44" ht="15" customHeight="1">
      <c r="A160" s="1560"/>
      <c r="B160" s="1560"/>
      <c r="C160" s="1560"/>
      <c r="D160" s="1560"/>
      <c r="E160" s="1560"/>
      <c r="F160" s="1560"/>
      <c r="G160" s="1560"/>
      <c r="H160" s="1560"/>
      <c r="I160" s="1560"/>
      <c r="J160" s="1560"/>
      <c r="K160" s="1560"/>
      <c r="L160" s="1560"/>
      <c r="M160" s="1560"/>
      <c r="N160" s="1560"/>
      <c r="O160" s="1560"/>
      <c r="P160" s="1560"/>
      <c r="Q160" s="1560"/>
      <c r="R160" s="1560"/>
      <c r="S160" s="1560"/>
      <c r="T160" s="1560"/>
      <c r="U160" s="1560"/>
      <c r="V160" s="1560"/>
      <c r="W160" s="1560"/>
      <c r="X160" s="1560"/>
      <c r="Y160" s="1560"/>
      <c r="Z160" s="1560"/>
      <c r="AA160" s="1560"/>
      <c r="AB160" s="1560"/>
      <c r="AC160" s="1560"/>
      <c r="AD160" s="1560"/>
      <c r="AE160" s="1560"/>
      <c r="AF160" s="1560"/>
      <c r="AG160" s="1560"/>
      <c r="AH160" s="1560"/>
      <c r="AI160" s="1560"/>
      <c r="AJ160" s="1560"/>
      <c r="AK160" s="1560"/>
      <c r="AL160" s="1560"/>
      <c r="AM160" s="241"/>
    </row>
    <row r="161" spans="1:39" ht="15" customHeight="1">
      <c r="A161" s="1560"/>
      <c r="B161" s="1560"/>
      <c r="C161" s="1560"/>
      <c r="D161" s="1560"/>
      <c r="E161" s="1560"/>
      <c r="F161" s="1560"/>
      <c r="G161" s="1560"/>
      <c r="H161" s="1560"/>
      <c r="I161" s="1560"/>
      <c r="J161" s="1560"/>
      <c r="K161" s="1560"/>
      <c r="L161" s="1560"/>
      <c r="M161" s="1560"/>
      <c r="N161" s="1560"/>
      <c r="O161" s="1560"/>
      <c r="P161" s="1560"/>
      <c r="Q161" s="1560"/>
      <c r="R161" s="1560"/>
      <c r="S161" s="1560"/>
      <c r="T161" s="1560"/>
      <c r="U161" s="1560"/>
      <c r="V161" s="1560"/>
      <c r="W161" s="1560"/>
      <c r="X161" s="1560"/>
      <c r="Y161" s="1560"/>
      <c r="Z161" s="1560"/>
      <c r="AA161" s="1560"/>
      <c r="AB161" s="1560"/>
      <c r="AC161" s="1560"/>
      <c r="AD161" s="1560"/>
      <c r="AE161" s="1560"/>
      <c r="AF161" s="1560"/>
      <c r="AG161" s="1560"/>
      <c r="AH161" s="1560"/>
      <c r="AI161" s="1560"/>
      <c r="AJ161" s="1560"/>
      <c r="AK161" s="1560"/>
      <c r="AL161" s="1560"/>
      <c r="AM161" s="241"/>
    </row>
    <row r="162" spans="1:39" ht="15" customHeight="1">
      <c r="A162" s="1560"/>
      <c r="B162" s="1560"/>
      <c r="C162" s="1560"/>
      <c r="D162" s="1560"/>
      <c r="E162" s="1560"/>
      <c r="F162" s="1560"/>
      <c r="G162" s="1560"/>
      <c r="H162" s="1560"/>
      <c r="I162" s="1560"/>
      <c r="J162" s="1560"/>
      <c r="K162" s="1560"/>
      <c r="L162" s="1560"/>
      <c r="M162" s="1560"/>
      <c r="N162" s="1560"/>
      <c r="O162" s="1560"/>
      <c r="P162" s="1560"/>
      <c r="Q162" s="1560"/>
      <c r="R162" s="1560"/>
      <c r="S162" s="1560"/>
      <c r="T162" s="1560"/>
      <c r="U162" s="1560"/>
      <c r="V162" s="1560"/>
      <c r="W162" s="1560"/>
      <c r="X162" s="1560"/>
      <c r="Y162" s="1560"/>
      <c r="Z162" s="1560"/>
      <c r="AA162" s="1560"/>
      <c r="AB162" s="1560"/>
      <c r="AC162" s="1560"/>
      <c r="AD162" s="1560"/>
      <c r="AE162" s="1560"/>
      <c r="AF162" s="1560"/>
      <c r="AG162" s="1560"/>
      <c r="AH162" s="1560"/>
      <c r="AI162" s="1560"/>
      <c r="AJ162" s="1560"/>
      <c r="AK162" s="1560"/>
      <c r="AL162" s="1560"/>
      <c r="AM162" s="241"/>
    </row>
    <row r="163" spans="1:39" ht="15" customHeight="1">
      <c r="A163" s="1560"/>
      <c r="B163" s="1560"/>
      <c r="C163" s="1560"/>
      <c r="D163" s="1560"/>
      <c r="E163" s="1560"/>
      <c r="F163" s="1560"/>
      <c r="G163" s="1560"/>
      <c r="H163" s="1560"/>
      <c r="I163" s="1560"/>
      <c r="J163" s="1560"/>
      <c r="K163" s="1560"/>
      <c r="L163" s="1560"/>
      <c r="M163" s="1560"/>
      <c r="N163" s="1560"/>
      <c r="O163" s="1560"/>
      <c r="P163" s="1560"/>
      <c r="Q163" s="1560"/>
      <c r="R163" s="1560"/>
      <c r="S163" s="1560"/>
      <c r="T163" s="1560"/>
      <c r="U163" s="1560"/>
      <c r="V163" s="1560"/>
      <c r="W163" s="1560"/>
      <c r="X163" s="1560"/>
      <c r="Y163" s="1560"/>
      <c r="Z163" s="1560"/>
      <c r="AA163" s="1560"/>
      <c r="AB163" s="1560"/>
      <c r="AC163" s="1560"/>
      <c r="AD163" s="1560"/>
      <c r="AE163" s="1560"/>
      <c r="AF163" s="1560"/>
      <c r="AG163" s="1560"/>
      <c r="AH163" s="1560"/>
      <c r="AI163" s="1560"/>
      <c r="AJ163" s="1560"/>
      <c r="AK163" s="1560"/>
      <c r="AL163" s="1560"/>
      <c r="AM163" s="241"/>
    </row>
    <row r="164" spans="1:39" ht="15" customHeight="1">
      <c r="A164" s="1560"/>
      <c r="B164" s="1560"/>
      <c r="C164" s="1560"/>
      <c r="D164" s="1560"/>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AI164" s="1560"/>
      <c r="AJ164" s="1560"/>
      <c r="AK164" s="1560"/>
      <c r="AL164" s="1560"/>
      <c r="AM164" s="241"/>
    </row>
    <row r="165" spans="1:39" ht="15" customHeight="1">
      <c r="A165" s="1560"/>
      <c r="B165" s="1560"/>
      <c r="C165" s="1560"/>
      <c r="D165" s="1560"/>
      <c r="E165" s="1560"/>
      <c r="F165" s="1560"/>
      <c r="G165" s="1560"/>
      <c r="H165" s="1560"/>
      <c r="I165" s="1560"/>
      <c r="J165" s="1560"/>
      <c r="K165" s="1560"/>
      <c r="L165" s="1560"/>
      <c r="M165" s="1560"/>
      <c r="N165" s="1560"/>
      <c r="O165" s="1560"/>
      <c r="P165" s="1560"/>
      <c r="Q165" s="1560"/>
      <c r="R165" s="1560"/>
      <c r="S165" s="1560"/>
      <c r="T165" s="1560"/>
      <c r="U165" s="1560"/>
      <c r="V165" s="1560"/>
      <c r="W165" s="1560"/>
      <c r="X165" s="1560"/>
      <c r="Y165" s="1560"/>
      <c r="Z165" s="1560"/>
      <c r="AA165" s="1560"/>
      <c r="AB165" s="1560"/>
      <c r="AC165" s="1560"/>
      <c r="AD165" s="1560"/>
      <c r="AE165" s="1560"/>
      <c r="AF165" s="1560"/>
      <c r="AG165" s="1560"/>
      <c r="AH165" s="1560"/>
      <c r="AI165" s="1560"/>
      <c r="AJ165" s="1560"/>
      <c r="AK165" s="1560"/>
      <c r="AL165" s="1560"/>
      <c r="AM165" s="241"/>
    </row>
    <row r="166" spans="1:39" ht="15" customHeight="1">
      <c r="A166" s="1560"/>
      <c r="B166" s="1560"/>
      <c r="C166" s="1560"/>
      <c r="D166" s="1560"/>
      <c r="E166" s="1560"/>
      <c r="F166" s="1560"/>
      <c r="G166" s="1560"/>
      <c r="H166" s="1560"/>
      <c r="I166" s="1560"/>
      <c r="J166" s="1560"/>
      <c r="K166" s="1560"/>
      <c r="L166" s="1560"/>
      <c r="M166" s="1560"/>
      <c r="N166" s="1560"/>
      <c r="O166" s="1560"/>
      <c r="P166" s="1560"/>
      <c r="Q166" s="1560"/>
      <c r="R166" s="1560"/>
      <c r="S166" s="1560"/>
      <c r="T166" s="1560"/>
      <c r="U166" s="1560"/>
      <c r="V166" s="1560"/>
      <c r="W166" s="1560"/>
      <c r="X166" s="1560"/>
      <c r="Y166" s="1560"/>
      <c r="Z166" s="1560"/>
      <c r="AA166" s="1560"/>
      <c r="AB166" s="1560"/>
      <c r="AC166" s="1560"/>
      <c r="AD166" s="1560"/>
      <c r="AE166" s="1560"/>
      <c r="AF166" s="1560"/>
      <c r="AG166" s="1560"/>
      <c r="AH166" s="1560"/>
      <c r="AI166" s="1560"/>
      <c r="AJ166" s="1560"/>
      <c r="AK166" s="1560"/>
      <c r="AL166" s="1560"/>
      <c r="AM166" s="241"/>
    </row>
    <row r="167" spans="1:39" ht="2.4500000000000002" customHeight="1">
      <c r="A167" s="1560"/>
      <c r="B167" s="1560"/>
      <c r="C167" s="1560"/>
      <c r="D167" s="1560"/>
      <c r="E167" s="1560"/>
      <c r="F167" s="1560"/>
      <c r="G167" s="1560"/>
      <c r="H167" s="1560"/>
      <c r="I167" s="1560"/>
      <c r="J167" s="1560"/>
      <c r="K167" s="1560"/>
      <c r="L167" s="1560"/>
      <c r="M167" s="1560"/>
      <c r="N167" s="1560"/>
      <c r="O167" s="1560"/>
      <c r="P167" s="1560"/>
      <c r="Q167" s="1560"/>
      <c r="R167" s="1560"/>
      <c r="S167" s="1560"/>
      <c r="T167" s="1560"/>
      <c r="U167" s="1560"/>
      <c r="V167" s="1560"/>
      <c r="W167" s="1560"/>
      <c r="X167" s="1560"/>
      <c r="Y167" s="1560"/>
      <c r="Z167" s="1560"/>
      <c r="AA167" s="1560"/>
      <c r="AB167" s="1560"/>
      <c r="AC167" s="1560"/>
      <c r="AD167" s="1560"/>
      <c r="AE167" s="1560"/>
      <c r="AF167" s="1560"/>
      <c r="AG167" s="1560"/>
      <c r="AH167" s="1560"/>
      <c r="AI167" s="1560"/>
      <c r="AJ167" s="1560"/>
      <c r="AK167" s="1560"/>
      <c r="AL167" s="1560"/>
      <c r="AM167" s="241"/>
    </row>
    <row r="168" spans="1:39" ht="15" customHeight="1">
      <c r="A168" s="1560" t="s">
        <v>2472</v>
      </c>
      <c r="B168" s="1560"/>
      <c r="C168" s="1560"/>
      <c r="D168" s="1560"/>
      <c r="E168" s="1560"/>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c r="AA168" s="1560"/>
      <c r="AB168" s="1560"/>
      <c r="AC168" s="1560"/>
      <c r="AD168" s="1560"/>
      <c r="AE168" s="1560"/>
      <c r="AF168" s="1560"/>
      <c r="AG168" s="1560"/>
      <c r="AH168" s="1560"/>
      <c r="AI168" s="1560"/>
      <c r="AJ168" s="1560"/>
      <c r="AK168" s="1560"/>
      <c r="AL168" s="1560"/>
      <c r="AM168" s="241"/>
    </row>
    <row r="169" spans="1:39" ht="15" customHeight="1">
      <c r="A169" s="1560"/>
      <c r="B169" s="1560"/>
      <c r="C169" s="1560"/>
      <c r="D169" s="1560"/>
      <c r="E169" s="1560"/>
      <c r="F169" s="1560"/>
      <c r="G169" s="1560"/>
      <c r="H169" s="1560"/>
      <c r="I169" s="1560"/>
      <c r="J169" s="1560"/>
      <c r="K169" s="1560"/>
      <c r="L169" s="1560"/>
      <c r="M169" s="1560"/>
      <c r="N169" s="1560"/>
      <c r="O169" s="1560"/>
      <c r="P169" s="1560"/>
      <c r="Q169" s="1560"/>
      <c r="R169" s="1560"/>
      <c r="S169" s="1560"/>
      <c r="T169" s="1560"/>
      <c r="U169" s="1560"/>
      <c r="V169" s="1560"/>
      <c r="W169" s="1560"/>
      <c r="X169" s="1560"/>
      <c r="Y169" s="1560"/>
      <c r="Z169" s="1560"/>
      <c r="AA169" s="1560"/>
      <c r="AB169" s="1560"/>
      <c r="AC169" s="1560"/>
      <c r="AD169" s="1560"/>
      <c r="AE169" s="1560"/>
      <c r="AF169" s="1560"/>
      <c r="AG169" s="1560"/>
      <c r="AH169" s="1560"/>
      <c r="AI169" s="1560"/>
      <c r="AJ169" s="1560"/>
      <c r="AK169" s="1560"/>
      <c r="AL169" s="1560"/>
      <c r="AM169" s="241"/>
    </row>
    <row r="170" spans="1:39" ht="15" customHeight="1">
      <c r="A170" s="1560"/>
      <c r="B170" s="1560"/>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D170" s="1560"/>
      <c r="AE170" s="1560"/>
      <c r="AF170" s="1560"/>
      <c r="AG170" s="1560"/>
      <c r="AH170" s="1560"/>
      <c r="AI170" s="1560"/>
      <c r="AJ170" s="1560"/>
      <c r="AK170" s="1560"/>
      <c r="AL170" s="1560"/>
      <c r="AM170" s="241"/>
    </row>
    <row r="171" spans="1:39" ht="15" customHeight="1">
      <c r="A171" s="1560"/>
      <c r="B171" s="1560"/>
      <c r="C171" s="1560"/>
      <c r="D171" s="1560"/>
      <c r="E171" s="1560"/>
      <c r="F171" s="1560"/>
      <c r="G171" s="1560"/>
      <c r="H171" s="1560"/>
      <c r="I171" s="1560"/>
      <c r="J171" s="1560"/>
      <c r="K171" s="1560"/>
      <c r="L171" s="1560"/>
      <c r="M171" s="1560"/>
      <c r="N171" s="1560"/>
      <c r="O171" s="1560"/>
      <c r="P171" s="1560"/>
      <c r="Q171" s="1560"/>
      <c r="R171" s="1560"/>
      <c r="S171" s="1560"/>
      <c r="T171" s="1560"/>
      <c r="U171" s="1560"/>
      <c r="V171" s="1560"/>
      <c r="W171" s="1560"/>
      <c r="X171" s="1560"/>
      <c r="Y171" s="1560"/>
      <c r="Z171" s="1560"/>
      <c r="AA171" s="1560"/>
      <c r="AB171" s="1560"/>
      <c r="AC171" s="1560"/>
      <c r="AD171" s="1560"/>
      <c r="AE171" s="1560"/>
      <c r="AF171" s="1560"/>
      <c r="AG171" s="1560"/>
      <c r="AH171" s="1560"/>
      <c r="AI171" s="1560"/>
      <c r="AJ171" s="1560"/>
      <c r="AK171" s="1560"/>
      <c r="AL171" s="1560"/>
      <c r="AM171" s="241"/>
    </row>
    <row r="172" spans="1:39" ht="15" customHeight="1">
      <c r="A172" s="1560"/>
      <c r="B172" s="1560"/>
      <c r="C172" s="1560"/>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D172" s="1560"/>
      <c r="AE172" s="1560"/>
      <c r="AF172" s="1560"/>
      <c r="AG172" s="1560"/>
      <c r="AH172" s="1560"/>
      <c r="AI172" s="1560"/>
      <c r="AJ172" s="1560"/>
      <c r="AK172" s="1560"/>
      <c r="AL172" s="1560"/>
      <c r="AM172" s="241"/>
    </row>
    <row r="173" spans="1:39" ht="15" customHeight="1">
      <c r="A173" s="1560"/>
      <c r="B173" s="1560"/>
      <c r="C173" s="1560"/>
      <c r="D173" s="1560"/>
      <c r="E173" s="1560"/>
      <c r="F173" s="1560"/>
      <c r="G173" s="1560"/>
      <c r="H173" s="1560"/>
      <c r="I173" s="1560"/>
      <c r="J173" s="1560"/>
      <c r="K173" s="1560"/>
      <c r="L173" s="1560"/>
      <c r="M173" s="1560"/>
      <c r="N173" s="1560"/>
      <c r="O173" s="1560"/>
      <c r="P173" s="1560"/>
      <c r="Q173" s="1560"/>
      <c r="R173" s="1560"/>
      <c r="S173" s="1560"/>
      <c r="T173" s="1560"/>
      <c r="U173" s="1560"/>
      <c r="V173" s="1560"/>
      <c r="W173" s="1560"/>
      <c r="X173" s="1560"/>
      <c r="Y173" s="1560"/>
      <c r="Z173" s="1560"/>
      <c r="AA173" s="1560"/>
      <c r="AB173" s="1560"/>
      <c r="AC173" s="1560"/>
      <c r="AD173" s="1560"/>
      <c r="AE173" s="1560"/>
      <c r="AF173" s="1560"/>
      <c r="AG173" s="1560"/>
      <c r="AH173" s="1560"/>
      <c r="AI173" s="1560"/>
      <c r="AJ173" s="1560"/>
      <c r="AK173" s="1560"/>
      <c r="AL173" s="1560"/>
      <c r="AM173" s="241"/>
    </row>
    <row r="174" spans="1:39" ht="15" customHeight="1">
      <c r="A174" s="1560"/>
      <c r="B174" s="1560"/>
      <c r="C174" s="1560"/>
      <c r="D174" s="1560"/>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c r="AA174" s="1560"/>
      <c r="AB174" s="1560"/>
      <c r="AC174" s="1560"/>
      <c r="AD174" s="1560"/>
      <c r="AE174" s="1560"/>
      <c r="AF174" s="1560"/>
      <c r="AG174" s="1560"/>
      <c r="AH174" s="1560"/>
      <c r="AI174" s="1560"/>
      <c r="AJ174" s="1560"/>
      <c r="AK174" s="1560"/>
      <c r="AL174" s="1560"/>
      <c r="AM174" s="241"/>
    </row>
    <row r="175" spans="1:39" ht="15" customHeight="1">
      <c r="A175" s="1560"/>
      <c r="B175" s="1560"/>
      <c r="C175" s="1560"/>
      <c r="D175" s="1560"/>
      <c r="E175" s="1560"/>
      <c r="F175" s="1560"/>
      <c r="G175" s="1560"/>
      <c r="H175" s="1560"/>
      <c r="I175" s="1560"/>
      <c r="J175" s="1560"/>
      <c r="K175" s="1560"/>
      <c r="L175" s="1560"/>
      <c r="M175" s="1560"/>
      <c r="N175" s="1560"/>
      <c r="O175" s="1560"/>
      <c r="P175" s="1560"/>
      <c r="Q175" s="1560"/>
      <c r="R175" s="1560"/>
      <c r="S175" s="1560"/>
      <c r="T175" s="1560"/>
      <c r="U175" s="1560"/>
      <c r="V175" s="1560"/>
      <c r="W175" s="1560"/>
      <c r="X175" s="1560"/>
      <c r="Y175" s="1560"/>
      <c r="Z175" s="1560"/>
      <c r="AA175" s="1560"/>
      <c r="AB175" s="1560"/>
      <c r="AC175" s="1560"/>
      <c r="AD175" s="1560"/>
      <c r="AE175" s="1560"/>
      <c r="AF175" s="1560"/>
      <c r="AG175" s="1560"/>
      <c r="AH175" s="1560"/>
      <c r="AI175" s="1560"/>
      <c r="AJ175" s="1560"/>
      <c r="AK175" s="1560"/>
      <c r="AL175" s="1560"/>
      <c r="AM175" s="241"/>
    </row>
    <row r="176" spans="1:39" ht="15" customHeight="1">
      <c r="A176" s="1560"/>
      <c r="B176" s="1560"/>
      <c r="C176" s="1560"/>
      <c r="D176" s="1560"/>
      <c r="E176" s="1560"/>
      <c r="F176" s="1560"/>
      <c r="G176" s="1560"/>
      <c r="H176" s="1560"/>
      <c r="I176" s="1560"/>
      <c r="J176" s="1560"/>
      <c r="K176" s="1560"/>
      <c r="L176" s="1560"/>
      <c r="M176" s="1560"/>
      <c r="N176" s="1560"/>
      <c r="O176" s="1560"/>
      <c r="P176" s="1560"/>
      <c r="Q176" s="1560"/>
      <c r="R176" s="1560"/>
      <c r="S176" s="1560"/>
      <c r="T176" s="1560"/>
      <c r="U176" s="1560"/>
      <c r="V176" s="1560"/>
      <c r="W176" s="1560"/>
      <c r="X176" s="1560"/>
      <c r="Y176" s="1560"/>
      <c r="Z176" s="1560"/>
      <c r="AA176" s="1560"/>
      <c r="AB176" s="1560"/>
      <c r="AC176" s="1560"/>
      <c r="AD176" s="1560"/>
      <c r="AE176" s="1560"/>
      <c r="AF176" s="1560"/>
      <c r="AG176" s="1560"/>
      <c r="AH176" s="1560"/>
      <c r="AI176" s="1560"/>
      <c r="AJ176" s="1560"/>
      <c r="AK176" s="1560"/>
      <c r="AL176" s="1560"/>
      <c r="AM176" s="241"/>
    </row>
    <row r="177" spans="1:39" ht="15" customHeight="1">
      <c r="A177" s="1560"/>
      <c r="B177" s="1560"/>
      <c r="C177" s="1560"/>
      <c r="D177" s="1560"/>
      <c r="E177" s="1560"/>
      <c r="F177" s="1560"/>
      <c r="G177" s="1560"/>
      <c r="H177" s="1560"/>
      <c r="I177" s="1560"/>
      <c r="J177" s="1560"/>
      <c r="K177" s="1560"/>
      <c r="L177" s="1560"/>
      <c r="M177" s="1560"/>
      <c r="N177" s="1560"/>
      <c r="O177" s="1560"/>
      <c r="P177" s="1560"/>
      <c r="Q177" s="1560"/>
      <c r="R177" s="1560"/>
      <c r="S177" s="1560"/>
      <c r="T177" s="1560"/>
      <c r="U177" s="1560"/>
      <c r="V177" s="1560"/>
      <c r="W177" s="1560"/>
      <c r="X177" s="1560"/>
      <c r="Y177" s="1560"/>
      <c r="Z177" s="1560"/>
      <c r="AA177" s="1560"/>
      <c r="AB177" s="1560"/>
      <c r="AC177" s="1560"/>
      <c r="AD177" s="1560"/>
      <c r="AE177" s="1560"/>
      <c r="AF177" s="1560"/>
      <c r="AG177" s="1560"/>
      <c r="AH177" s="1560"/>
      <c r="AI177" s="1560"/>
      <c r="AJ177" s="1560"/>
      <c r="AK177" s="1560"/>
      <c r="AL177" s="1560"/>
      <c r="AM177" s="241"/>
    </row>
    <row r="178" spans="1:39" ht="15" customHeight="1">
      <c r="A178" s="1560"/>
      <c r="B178" s="1560"/>
      <c r="C178" s="1560"/>
      <c r="D178" s="1560"/>
      <c r="E178" s="1560"/>
      <c r="F178" s="1560"/>
      <c r="G178" s="1560"/>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241"/>
    </row>
    <row r="179" spans="1:39" ht="15" customHeight="1">
      <c r="A179" s="1560"/>
      <c r="B179" s="1560"/>
      <c r="C179" s="1560"/>
      <c r="D179" s="1560"/>
      <c r="E179" s="1560"/>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c r="AA179" s="1560"/>
      <c r="AB179" s="1560"/>
      <c r="AC179" s="1560"/>
      <c r="AD179" s="1560"/>
      <c r="AE179" s="1560"/>
      <c r="AF179" s="1560"/>
      <c r="AG179" s="1560"/>
      <c r="AH179" s="1560"/>
      <c r="AI179" s="1560"/>
      <c r="AJ179" s="1560"/>
      <c r="AK179" s="1560"/>
      <c r="AL179" s="1560"/>
      <c r="AM179" s="241"/>
    </row>
    <row r="180" spans="1:39" ht="15" customHeight="1">
      <c r="A180" s="1560"/>
      <c r="B180" s="1560"/>
      <c r="C180" s="1560"/>
      <c r="D180" s="1560"/>
      <c r="E180" s="1560"/>
      <c r="F180" s="1560"/>
      <c r="G180" s="1560"/>
      <c r="H180" s="1560"/>
      <c r="I180" s="1560"/>
      <c r="J180" s="1560"/>
      <c r="K180" s="1560"/>
      <c r="L180" s="1560"/>
      <c r="M180" s="1560"/>
      <c r="N180" s="1560"/>
      <c r="O180" s="1560"/>
      <c r="P180" s="1560"/>
      <c r="Q180" s="1560"/>
      <c r="R180" s="1560"/>
      <c r="S180" s="1560"/>
      <c r="T180" s="1560"/>
      <c r="U180" s="1560"/>
      <c r="V180" s="1560"/>
      <c r="W180" s="1560"/>
      <c r="X180" s="1560"/>
      <c r="Y180" s="1560"/>
      <c r="Z180" s="1560"/>
      <c r="AA180" s="1560"/>
      <c r="AB180" s="1560"/>
      <c r="AC180" s="1560"/>
      <c r="AD180" s="1560"/>
      <c r="AE180" s="1560"/>
      <c r="AF180" s="1560"/>
      <c r="AG180" s="1560"/>
      <c r="AH180" s="1560"/>
      <c r="AI180" s="1560"/>
      <c r="AJ180" s="1560"/>
      <c r="AK180" s="1560"/>
      <c r="AL180" s="1560"/>
      <c r="AM180" s="241"/>
    </row>
    <row r="181" spans="1:39" ht="15" customHeight="1">
      <c r="A181" s="1560"/>
      <c r="B181" s="1560"/>
      <c r="C181" s="1560"/>
      <c r="D181" s="1560"/>
      <c r="E181" s="1560"/>
      <c r="F181" s="1560"/>
      <c r="G181" s="1560"/>
      <c r="H181" s="1560"/>
      <c r="I181" s="1560"/>
      <c r="J181" s="1560"/>
      <c r="K181" s="1560"/>
      <c r="L181" s="1560"/>
      <c r="M181" s="1560"/>
      <c r="N181" s="1560"/>
      <c r="O181" s="1560"/>
      <c r="P181" s="1560"/>
      <c r="Q181" s="1560"/>
      <c r="R181" s="1560"/>
      <c r="S181" s="1560"/>
      <c r="T181" s="1560"/>
      <c r="U181" s="1560"/>
      <c r="V181" s="1560"/>
      <c r="W181" s="1560"/>
      <c r="X181" s="1560"/>
      <c r="Y181" s="1560"/>
      <c r="Z181" s="1560"/>
      <c r="AA181" s="1560"/>
      <c r="AB181" s="1560"/>
      <c r="AC181" s="1560"/>
      <c r="AD181" s="1560"/>
      <c r="AE181" s="1560"/>
      <c r="AF181" s="1560"/>
      <c r="AG181" s="1560"/>
      <c r="AH181" s="1560"/>
      <c r="AI181" s="1560"/>
      <c r="AJ181" s="1560"/>
      <c r="AK181" s="1560"/>
      <c r="AL181" s="1560"/>
      <c r="AM181" s="241"/>
    </row>
    <row r="182" spans="1:39" ht="6" customHeight="1">
      <c r="A182" s="1560"/>
      <c r="B182" s="1560"/>
      <c r="C182" s="1560"/>
      <c r="D182" s="1560"/>
      <c r="E182" s="1560"/>
      <c r="F182" s="1560"/>
      <c r="G182" s="1560"/>
      <c r="H182" s="1560"/>
      <c r="I182" s="1560"/>
      <c r="J182" s="1560"/>
      <c r="K182" s="1560"/>
      <c r="L182" s="1560"/>
      <c r="M182" s="1560"/>
      <c r="N182" s="1560"/>
      <c r="O182" s="1560"/>
      <c r="P182" s="1560"/>
      <c r="Q182" s="1560"/>
      <c r="R182" s="1560"/>
      <c r="S182" s="1560"/>
      <c r="T182" s="1560"/>
      <c r="U182" s="1560"/>
      <c r="V182" s="1560"/>
      <c r="W182" s="1560"/>
      <c r="X182" s="1560"/>
      <c r="Y182" s="1560"/>
      <c r="Z182" s="1560"/>
      <c r="AA182" s="1560"/>
      <c r="AB182" s="1560"/>
      <c r="AC182" s="1560"/>
      <c r="AD182" s="1560"/>
      <c r="AE182" s="1560"/>
      <c r="AF182" s="1560"/>
      <c r="AG182" s="1560"/>
      <c r="AH182" s="1560"/>
      <c r="AI182" s="1560"/>
      <c r="AJ182" s="1560"/>
      <c r="AK182" s="1560"/>
      <c r="AL182" s="1560"/>
      <c r="AM182" s="241"/>
    </row>
    <row r="183" spans="1:39" ht="15" customHeight="1">
      <c r="A183" s="1560" t="s">
        <v>2473</v>
      </c>
      <c r="B183" s="1560"/>
      <c r="C183" s="1560"/>
      <c r="D183" s="1560"/>
      <c r="E183" s="1560"/>
      <c r="F183" s="1560"/>
      <c r="G183" s="1560"/>
      <c r="H183" s="1560"/>
      <c r="I183" s="1560"/>
      <c r="J183" s="1560"/>
      <c r="K183" s="1560"/>
      <c r="L183" s="1560"/>
      <c r="M183" s="1560"/>
      <c r="N183" s="1560"/>
      <c r="O183" s="1560"/>
      <c r="P183" s="1560"/>
      <c r="Q183" s="1560"/>
      <c r="R183" s="1560"/>
      <c r="S183" s="1560"/>
      <c r="T183" s="1560"/>
      <c r="U183" s="1560"/>
      <c r="V183" s="1560"/>
      <c r="W183" s="1560"/>
      <c r="X183" s="1560"/>
      <c r="Y183" s="1560"/>
      <c r="Z183" s="1560"/>
      <c r="AA183" s="1560"/>
      <c r="AB183" s="1560"/>
      <c r="AC183" s="1560"/>
      <c r="AD183" s="1560"/>
      <c r="AE183" s="1560"/>
      <c r="AF183" s="1560"/>
      <c r="AG183" s="1560"/>
      <c r="AH183" s="1560"/>
      <c r="AI183" s="1560"/>
      <c r="AJ183" s="1560"/>
      <c r="AK183" s="1560"/>
      <c r="AL183" s="1560"/>
      <c r="AM183" s="241"/>
    </row>
    <row r="184" spans="1:39" ht="15" customHeight="1">
      <c r="A184" s="1560"/>
      <c r="B184" s="1560"/>
      <c r="C184" s="1560"/>
      <c r="D184" s="1560"/>
      <c r="E184" s="1560"/>
      <c r="F184" s="1560"/>
      <c r="G184" s="1560"/>
      <c r="H184" s="1560"/>
      <c r="I184" s="1560"/>
      <c r="J184" s="1560"/>
      <c r="K184" s="1560"/>
      <c r="L184" s="1560"/>
      <c r="M184" s="1560"/>
      <c r="N184" s="1560"/>
      <c r="O184" s="1560"/>
      <c r="P184" s="1560"/>
      <c r="Q184" s="1560"/>
      <c r="R184" s="1560"/>
      <c r="S184" s="1560"/>
      <c r="T184" s="1560"/>
      <c r="U184" s="1560"/>
      <c r="V184" s="1560"/>
      <c r="W184" s="1560"/>
      <c r="X184" s="1560"/>
      <c r="Y184" s="1560"/>
      <c r="Z184" s="1560"/>
      <c r="AA184" s="1560"/>
      <c r="AB184" s="1560"/>
      <c r="AC184" s="1560"/>
      <c r="AD184" s="1560"/>
      <c r="AE184" s="1560"/>
      <c r="AF184" s="1560"/>
      <c r="AG184" s="1560"/>
      <c r="AH184" s="1560"/>
      <c r="AI184" s="1560"/>
      <c r="AJ184" s="1560"/>
      <c r="AK184" s="1560"/>
      <c r="AL184" s="1560"/>
      <c r="AM184" s="241"/>
    </row>
    <row r="185" spans="1:39" ht="15" customHeight="1">
      <c r="A185" s="1560"/>
      <c r="B185" s="1560"/>
      <c r="C185" s="1560"/>
      <c r="D185" s="1560"/>
      <c r="E185" s="1560"/>
      <c r="F185" s="1560"/>
      <c r="G185" s="1560"/>
      <c r="H185" s="1560"/>
      <c r="I185" s="1560"/>
      <c r="J185" s="1560"/>
      <c r="K185" s="1560"/>
      <c r="L185" s="1560"/>
      <c r="M185" s="1560"/>
      <c r="N185" s="1560"/>
      <c r="O185" s="1560"/>
      <c r="P185" s="1560"/>
      <c r="Q185" s="1560"/>
      <c r="R185" s="1560"/>
      <c r="S185" s="1560"/>
      <c r="T185" s="1560"/>
      <c r="U185" s="1560"/>
      <c r="V185" s="1560"/>
      <c r="W185" s="1560"/>
      <c r="X185" s="1560"/>
      <c r="Y185" s="1560"/>
      <c r="Z185" s="1560"/>
      <c r="AA185" s="1560"/>
      <c r="AB185" s="1560"/>
      <c r="AC185" s="1560"/>
      <c r="AD185" s="1560"/>
      <c r="AE185" s="1560"/>
      <c r="AF185" s="1560"/>
      <c r="AG185" s="1560"/>
      <c r="AH185" s="1560"/>
      <c r="AI185" s="1560"/>
      <c r="AJ185" s="1560"/>
      <c r="AK185" s="1560"/>
      <c r="AL185" s="1560"/>
      <c r="AM185" s="241"/>
    </row>
    <row r="186" spans="1:39" ht="15" customHeight="1">
      <c r="A186" s="1560"/>
      <c r="B186" s="1560"/>
      <c r="C186" s="1560"/>
      <c r="D186" s="1560"/>
      <c r="E186" s="1560"/>
      <c r="F186" s="1560"/>
      <c r="G186" s="1560"/>
      <c r="H186" s="1560"/>
      <c r="I186" s="1560"/>
      <c r="J186" s="1560"/>
      <c r="K186" s="1560"/>
      <c r="L186" s="1560"/>
      <c r="M186" s="1560"/>
      <c r="N186" s="1560"/>
      <c r="O186" s="1560"/>
      <c r="P186" s="1560"/>
      <c r="Q186" s="1560"/>
      <c r="R186" s="1560"/>
      <c r="S186" s="1560"/>
      <c r="T186" s="1560"/>
      <c r="U186" s="1560"/>
      <c r="V186" s="1560"/>
      <c r="W186" s="1560"/>
      <c r="X186" s="1560"/>
      <c r="Y186" s="1560"/>
      <c r="Z186" s="1560"/>
      <c r="AA186" s="1560"/>
      <c r="AB186" s="1560"/>
      <c r="AC186" s="1560"/>
      <c r="AD186" s="1560"/>
      <c r="AE186" s="1560"/>
      <c r="AF186" s="1560"/>
      <c r="AG186" s="1560"/>
      <c r="AH186" s="1560"/>
      <c r="AI186" s="1560"/>
      <c r="AJ186" s="1560"/>
      <c r="AK186" s="1560"/>
      <c r="AL186" s="1560"/>
      <c r="AM186" s="241"/>
    </row>
    <row r="187" spans="1:39" ht="18" customHeight="1">
      <c r="A187" s="1560"/>
      <c r="B187" s="1560"/>
      <c r="C187" s="1560"/>
      <c r="D187" s="1560"/>
      <c r="E187" s="1560"/>
      <c r="F187" s="1560"/>
      <c r="G187" s="1560"/>
      <c r="H187" s="1560"/>
      <c r="I187" s="1560"/>
      <c r="J187" s="1560"/>
      <c r="K187" s="1560"/>
      <c r="L187" s="1560"/>
      <c r="M187" s="1560"/>
      <c r="N187" s="1560"/>
      <c r="O187" s="1560"/>
      <c r="P187" s="1560"/>
      <c r="Q187" s="1560"/>
      <c r="R187" s="1560"/>
      <c r="S187" s="1560"/>
      <c r="T187" s="1560"/>
      <c r="U187" s="1560"/>
      <c r="V187" s="1560"/>
      <c r="W187" s="1560"/>
      <c r="X187" s="1560"/>
      <c r="Y187" s="1560"/>
      <c r="Z187" s="1560"/>
      <c r="AA187" s="1560"/>
      <c r="AB187" s="1560"/>
      <c r="AC187" s="1560"/>
      <c r="AD187" s="1560"/>
      <c r="AE187" s="1560"/>
      <c r="AF187" s="1560"/>
      <c r="AG187" s="1560"/>
      <c r="AH187" s="1560"/>
      <c r="AI187" s="1560"/>
      <c r="AJ187" s="1560"/>
      <c r="AK187" s="1560"/>
      <c r="AL187" s="1560"/>
      <c r="AM187" s="241"/>
    </row>
    <row r="188" spans="1:39" ht="15" customHeight="1">
      <c r="A188" s="1560"/>
      <c r="B188" s="1560"/>
      <c r="C188" s="1560"/>
      <c r="D188" s="1560"/>
      <c r="E188" s="1560"/>
      <c r="F188" s="1560"/>
      <c r="G188" s="1560"/>
      <c r="H188" s="1560"/>
      <c r="I188" s="1560"/>
      <c r="J188" s="1560"/>
      <c r="K188" s="1560"/>
      <c r="L188" s="1560"/>
      <c r="M188" s="1560"/>
      <c r="N188" s="1560"/>
      <c r="O188" s="1560"/>
      <c r="P188" s="1560"/>
      <c r="Q188" s="1560"/>
      <c r="R188" s="1560"/>
      <c r="S188" s="1560"/>
      <c r="T188" s="1560"/>
      <c r="U188" s="1560"/>
      <c r="V188" s="1560"/>
      <c r="W188" s="1560"/>
      <c r="X188" s="1560"/>
      <c r="Y188" s="1560"/>
      <c r="Z188" s="1560"/>
      <c r="AA188" s="1560"/>
      <c r="AB188" s="1560"/>
      <c r="AC188" s="1560"/>
      <c r="AD188" s="1560"/>
      <c r="AE188" s="1560"/>
      <c r="AF188" s="1560"/>
      <c r="AG188" s="1560"/>
      <c r="AH188" s="1560"/>
      <c r="AI188" s="1560"/>
      <c r="AJ188" s="1560"/>
      <c r="AK188" s="1560"/>
      <c r="AL188" s="1560"/>
      <c r="AM188" s="241"/>
    </row>
    <row r="189" spans="1:39" ht="15" customHeight="1">
      <c r="A189" s="1560"/>
      <c r="B189" s="1560"/>
      <c r="C189" s="1560"/>
      <c r="D189" s="1560"/>
      <c r="E189" s="1560"/>
      <c r="F189" s="1560"/>
      <c r="G189" s="1560"/>
      <c r="H189" s="1560"/>
      <c r="I189" s="1560"/>
      <c r="J189" s="1560"/>
      <c r="K189" s="1560"/>
      <c r="L189" s="1560"/>
      <c r="M189" s="1560"/>
      <c r="N189" s="1560"/>
      <c r="O189" s="1560"/>
      <c r="P189" s="1560"/>
      <c r="Q189" s="1560"/>
      <c r="R189" s="1560"/>
      <c r="S189" s="1560"/>
      <c r="T189" s="1560"/>
      <c r="U189" s="1560"/>
      <c r="V189" s="1560"/>
      <c r="W189" s="1560"/>
      <c r="X189" s="1560"/>
      <c r="Y189" s="1560"/>
      <c r="Z189" s="1560"/>
      <c r="AA189" s="1560"/>
      <c r="AB189" s="1560"/>
      <c r="AC189" s="1560"/>
      <c r="AD189" s="1560"/>
      <c r="AE189" s="1560"/>
      <c r="AF189" s="1560"/>
      <c r="AG189" s="1560"/>
      <c r="AH189" s="1560"/>
      <c r="AI189" s="1560"/>
      <c r="AJ189" s="1560"/>
      <c r="AK189" s="1560"/>
      <c r="AL189" s="1560"/>
      <c r="AM189" s="241"/>
    </row>
    <row r="190" spans="1:39" ht="15" customHeight="1">
      <c r="A190" s="1560"/>
      <c r="B190" s="1560"/>
      <c r="C190" s="1560"/>
      <c r="D190" s="1560"/>
      <c r="E190" s="1560"/>
      <c r="F190" s="1560"/>
      <c r="G190" s="1560"/>
      <c r="H190" s="1560"/>
      <c r="I190" s="1560"/>
      <c r="J190" s="1560"/>
      <c r="K190" s="1560"/>
      <c r="L190" s="1560"/>
      <c r="M190" s="1560"/>
      <c r="N190" s="1560"/>
      <c r="O190" s="1560"/>
      <c r="P190" s="1560"/>
      <c r="Q190" s="1560"/>
      <c r="R190" s="1560"/>
      <c r="S190" s="1560"/>
      <c r="T190" s="1560"/>
      <c r="U190" s="1560"/>
      <c r="V190" s="1560"/>
      <c r="W190" s="1560"/>
      <c r="X190" s="1560"/>
      <c r="Y190" s="1560"/>
      <c r="Z190" s="1560"/>
      <c r="AA190" s="1560"/>
      <c r="AB190" s="1560"/>
      <c r="AC190" s="1560"/>
      <c r="AD190" s="1560"/>
      <c r="AE190" s="1560"/>
      <c r="AF190" s="1560"/>
      <c r="AG190" s="1560"/>
      <c r="AH190" s="1560"/>
      <c r="AI190" s="1560"/>
      <c r="AJ190" s="1560"/>
      <c r="AK190" s="1560"/>
      <c r="AL190" s="1560"/>
      <c r="AM190" s="241"/>
    </row>
    <row r="191" spans="1:39" ht="15" customHeight="1">
      <c r="A191" s="1560"/>
      <c r="B191" s="1560"/>
      <c r="C191" s="1560"/>
      <c r="D191" s="1560"/>
      <c r="E191" s="1560"/>
      <c r="F191" s="1560"/>
      <c r="G191" s="1560"/>
      <c r="H191" s="1560"/>
      <c r="I191" s="1560"/>
      <c r="J191" s="1560"/>
      <c r="K191" s="1560"/>
      <c r="L191" s="1560"/>
      <c r="M191" s="1560"/>
      <c r="N191" s="1560"/>
      <c r="O191" s="1560"/>
      <c r="P191" s="1560"/>
      <c r="Q191" s="1560"/>
      <c r="R191" s="1560"/>
      <c r="S191" s="1560"/>
      <c r="T191" s="1560"/>
      <c r="U191" s="1560"/>
      <c r="V191" s="1560"/>
      <c r="W191" s="1560"/>
      <c r="X191" s="1560"/>
      <c r="Y191" s="1560"/>
      <c r="Z191" s="1560"/>
      <c r="AA191" s="1560"/>
      <c r="AB191" s="1560"/>
      <c r="AC191" s="1560"/>
      <c r="AD191" s="1560"/>
      <c r="AE191" s="1560"/>
      <c r="AF191" s="1560"/>
      <c r="AG191" s="1560"/>
      <c r="AH191" s="1560"/>
      <c r="AI191" s="1560"/>
      <c r="AJ191" s="1560"/>
      <c r="AK191" s="1560"/>
      <c r="AL191" s="1560"/>
      <c r="AM191" s="241"/>
    </row>
    <row r="192" spans="1:39" ht="15" customHeigh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241"/>
    </row>
    <row r="193" spans="1:39" ht="15" customHeight="1">
      <c r="A193" s="1560"/>
      <c r="B193" s="1560"/>
      <c r="C193" s="1560"/>
      <c r="D193" s="1560"/>
      <c r="E193" s="1560"/>
      <c r="F193" s="1560"/>
      <c r="G193" s="1560"/>
      <c r="H193" s="1560"/>
      <c r="I193" s="1560"/>
      <c r="J193" s="1560"/>
      <c r="K193" s="1560"/>
      <c r="L193" s="1560"/>
      <c r="M193" s="1560"/>
      <c r="N193" s="1560"/>
      <c r="O193" s="1560"/>
      <c r="P193" s="1560"/>
      <c r="Q193" s="1560"/>
      <c r="R193" s="1560"/>
      <c r="S193" s="1560"/>
      <c r="T193" s="1560"/>
      <c r="U193" s="1560"/>
      <c r="V193" s="1560"/>
      <c r="W193" s="1560"/>
      <c r="X193" s="1560"/>
      <c r="Y193" s="1560"/>
      <c r="Z193" s="1560"/>
      <c r="AA193" s="1560"/>
      <c r="AB193" s="1560"/>
      <c r="AC193" s="1560"/>
      <c r="AD193" s="1560"/>
      <c r="AE193" s="1560"/>
      <c r="AF193" s="1560"/>
      <c r="AG193" s="1560"/>
      <c r="AH193" s="1560"/>
      <c r="AI193" s="1560"/>
      <c r="AJ193" s="1560"/>
      <c r="AK193" s="1560"/>
      <c r="AL193" s="1560"/>
      <c r="AM193" s="241"/>
    </row>
    <row r="194" spans="1:39" ht="15" customHeight="1">
      <c r="A194" s="1560"/>
      <c r="B194" s="1560"/>
      <c r="C194" s="1560"/>
      <c r="D194" s="1560"/>
      <c r="E194" s="1560"/>
      <c r="F194" s="1560"/>
      <c r="G194" s="1560"/>
      <c r="H194" s="1560"/>
      <c r="I194" s="1560"/>
      <c r="J194" s="1560"/>
      <c r="K194" s="1560"/>
      <c r="L194" s="1560"/>
      <c r="M194" s="1560"/>
      <c r="N194" s="1560"/>
      <c r="O194" s="1560"/>
      <c r="P194" s="1560"/>
      <c r="Q194" s="1560"/>
      <c r="R194" s="1560"/>
      <c r="S194" s="1560"/>
      <c r="T194" s="1560"/>
      <c r="U194" s="1560"/>
      <c r="V194" s="1560"/>
      <c r="W194" s="1560"/>
      <c r="X194" s="1560"/>
      <c r="Y194" s="1560"/>
      <c r="Z194" s="1560"/>
      <c r="AA194" s="1560"/>
      <c r="AB194" s="1560"/>
      <c r="AC194" s="1560"/>
      <c r="AD194" s="1560"/>
      <c r="AE194" s="1560"/>
      <c r="AF194" s="1560"/>
      <c r="AG194" s="1560"/>
      <c r="AH194" s="1560"/>
      <c r="AI194" s="1560"/>
      <c r="AJ194" s="1560"/>
      <c r="AK194" s="1560"/>
      <c r="AL194" s="1560"/>
      <c r="AM194" s="241"/>
    </row>
    <row r="195" spans="1:39" ht="15" customHeight="1">
      <c r="A195" s="1560"/>
      <c r="B195" s="1560"/>
      <c r="C195" s="1560"/>
      <c r="D195" s="1560"/>
      <c r="E195" s="1560"/>
      <c r="F195" s="1560"/>
      <c r="G195" s="1560"/>
      <c r="H195" s="1560"/>
      <c r="I195" s="1560"/>
      <c r="J195" s="1560"/>
      <c r="K195" s="1560"/>
      <c r="L195" s="1560"/>
      <c r="M195" s="1560"/>
      <c r="N195" s="1560"/>
      <c r="O195" s="1560"/>
      <c r="P195" s="1560"/>
      <c r="Q195" s="1560"/>
      <c r="R195" s="1560"/>
      <c r="S195" s="1560"/>
      <c r="T195" s="1560"/>
      <c r="U195" s="1560"/>
      <c r="V195" s="1560"/>
      <c r="W195" s="1560"/>
      <c r="X195" s="1560"/>
      <c r="Y195" s="1560"/>
      <c r="Z195" s="1560"/>
      <c r="AA195" s="1560"/>
      <c r="AB195" s="1560"/>
      <c r="AC195" s="1560"/>
      <c r="AD195" s="1560"/>
      <c r="AE195" s="1560"/>
      <c r="AF195" s="1560"/>
      <c r="AG195" s="1560"/>
      <c r="AH195" s="1560"/>
      <c r="AI195" s="1560"/>
      <c r="AJ195" s="1560"/>
      <c r="AK195" s="1560"/>
      <c r="AL195" s="1560"/>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146" t="s">
        <v>2475</v>
      </c>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4"/>
      <c r="AK1" s="4"/>
      <c r="AL1" s="231"/>
      <c r="AM1" s="4"/>
      <c r="BA1" s="267" t="s">
        <v>2477</v>
      </c>
      <c r="BB1" s="267"/>
      <c r="BC1" s="4"/>
      <c r="BD1" s="2146" t="s">
        <v>2475</v>
      </c>
      <c r="BE1" s="2146"/>
      <c r="BF1" s="2146"/>
      <c r="BG1" s="2146"/>
      <c r="BH1" s="2146"/>
      <c r="BI1" s="2146"/>
      <c r="BJ1" s="2146"/>
      <c r="BK1" s="2146"/>
      <c r="BL1" s="2146"/>
      <c r="BM1" s="2146"/>
      <c r="BN1" s="2146"/>
      <c r="BO1" s="2146"/>
      <c r="BP1" s="2146"/>
      <c r="BQ1" s="2146"/>
      <c r="BR1" s="2146"/>
      <c r="BS1" s="2146"/>
      <c r="BT1" s="2146"/>
      <c r="BU1" s="2146"/>
      <c r="BV1" s="2146"/>
      <c r="BW1" s="2146"/>
      <c r="BX1" s="2146"/>
      <c r="BY1" s="2146"/>
      <c r="BZ1" s="2146"/>
      <c r="CA1" s="2146"/>
      <c r="CB1" s="2146"/>
      <c r="CC1" s="2146"/>
      <c r="CD1" s="2146"/>
      <c r="CE1" s="2146"/>
      <c r="CF1" s="2146"/>
      <c r="CG1" s="2146"/>
      <c r="CH1" s="2146"/>
      <c r="CI1" s="2146"/>
      <c r="CJ1" s="4"/>
      <c r="CK1" s="231"/>
      <c r="CL1" s="231"/>
      <c r="CM1" s="4"/>
      <c r="DA1" s="267" t="s">
        <v>2478</v>
      </c>
      <c r="DB1" s="267"/>
      <c r="DC1" s="4"/>
      <c r="DD1" s="2146" t="s">
        <v>2475</v>
      </c>
      <c r="DE1" s="2146"/>
      <c r="DF1" s="2146"/>
      <c r="DG1" s="2146"/>
      <c r="DH1" s="2146"/>
      <c r="DI1" s="2146"/>
      <c r="DJ1" s="2146"/>
      <c r="DK1" s="2146"/>
      <c r="DL1" s="2146"/>
      <c r="DM1" s="2146"/>
      <c r="DN1" s="2146"/>
      <c r="DO1" s="2146"/>
      <c r="DP1" s="2146"/>
      <c r="DQ1" s="2146"/>
      <c r="DR1" s="2146"/>
      <c r="DS1" s="2146"/>
      <c r="DT1" s="2146"/>
      <c r="DU1" s="2146"/>
      <c r="DV1" s="2146"/>
      <c r="DW1" s="2146"/>
      <c r="DX1" s="2146"/>
      <c r="DY1" s="2146"/>
      <c r="DZ1" s="2146"/>
      <c r="EA1" s="2146"/>
      <c r="EB1" s="2146"/>
      <c r="EC1" s="2146"/>
      <c r="ED1" s="2146"/>
      <c r="EE1" s="2146"/>
      <c r="EF1" s="2146"/>
      <c r="EG1" s="2146"/>
      <c r="EH1" s="2146"/>
      <c r="EI1" s="2146"/>
      <c r="EJ1" s="4"/>
      <c r="EK1" s="231"/>
      <c r="EL1" s="231"/>
      <c r="EM1" s="4"/>
      <c r="FA1" s="267" t="s">
        <v>2479</v>
      </c>
      <c r="FB1" s="267"/>
      <c r="FC1" s="4"/>
      <c r="FD1" s="2146" t="s">
        <v>2475</v>
      </c>
      <c r="FE1" s="2146"/>
      <c r="FF1" s="2146"/>
      <c r="FG1" s="2146"/>
      <c r="FH1" s="2146"/>
      <c r="FI1" s="2146"/>
      <c r="FJ1" s="2146"/>
      <c r="FK1" s="2146"/>
      <c r="FL1" s="2146"/>
      <c r="FM1" s="2146"/>
      <c r="FN1" s="2146"/>
      <c r="FO1" s="2146"/>
      <c r="FP1" s="2146"/>
      <c r="FQ1" s="2146"/>
      <c r="FR1" s="2146"/>
      <c r="FS1" s="2146"/>
      <c r="FT1" s="2146"/>
      <c r="FU1" s="2146"/>
      <c r="FV1" s="2146"/>
      <c r="FW1" s="2146"/>
      <c r="FX1" s="2146"/>
      <c r="FY1" s="2146"/>
      <c r="FZ1" s="2146"/>
      <c r="GA1" s="2146"/>
      <c r="GB1" s="2146"/>
      <c r="GC1" s="2146"/>
      <c r="GD1" s="2146"/>
      <c r="GE1" s="2146"/>
      <c r="GF1" s="2146"/>
      <c r="GG1" s="2146"/>
      <c r="GH1" s="2146"/>
      <c r="GI1" s="2146"/>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524" t="s">
        <v>2264</v>
      </c>
      <c r="B7" s="1525"/>
      <c r="C7" s="1525"/>
      <c r="D7" s="1525"/>
      <c r="E7" s="1525"/>
      <c r="F7" s="1525"/>
      <c r="G7" s="1525"/>
      <c r="H7" s="1525"/>
      <c r="I7" s="1529"/>
      <c r="J7" s="1468"/>
      <c r="K7" s="1469"/>
      <c r="L7" s="1469"/>
      <c r="M7" s="1469"/>
      <c r="N7" s="1469"/>
      <c r="O7" s="1469"/>
      <c r="P7" s="1469"/>
      <c r="Q7" s="1469"/>
      <c r="R7" s="1526"/>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524" t="s">
        <v>2264</v>
      </c>
      <c r="BB7" s="1525"/>
      <c r="BC7" s="1525"/>
      <c r="BD7" s="1525"/>
      <c r="BE7" s="1525"/>
      <c r="BF7" s="1525"/>
      <c r="BG7" s="1525"/>
      <c r="BH7" s="1525"/>
      <c r="BI7" s="1529"/>
      <c r="BJ7" s="1468"/>
      <c r="BK7" s="1469"/>
      <c r="BL7" s="1469"/>
      <c r="BM7" s="1469"/>
      <c r="BN7" s="1469"/>
      <c r="BO7" s="1469"/>
      <c r="BP7" s="1469"/>
      <c r="BQ7" s="1469"/>
      <c r="BR7" s="1526"/>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524" t="s">
        <v>2264</v>
      </c>
      <c r="DB7" s="1525"/>
      <c r="DC7" s="1525"/>
      <c r="DD7" s="1525"/>
      <c r="DE7" s="1525"/>
      <c r="DF7" s="1525"/>
      <c r="DG7" s="1525"/>
      <c r="DH7" s="1525"/>
      <c r="DI7" s="1529"/>
      <c r="DJ7" s="1468"/>
      <c r="DK7" s="1469"/>
      <c r="DL7" s="1469"/>
      <c r="DM7" s="1469"/>
      <c r="DN7" s="1469"/>
      <c r="DO7" s="1469"/>
      <c r="DP7" s="1469"/>
      <c r="DQ7" s="1469"/>
      <c r="DR7" s="1526"/>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524" t="s">
        <v>2264</v>
      </c>
      <c r="FB7" s="1525"/>
      <c r="FC7" s="1525"/>
      <c r="FD7" s="1525"/>
      <c r="FE7" s="1525"/>
      <c r="FF7" s="1525"/>
      <c r="FG7" s="1525"/>
      <c r="FH7" s="1525"/>
      <c r="FI7" s="1529"/>
      <c r="FJ7" s="1468"/>
      <c r="FK7" s="1469"/>
      <c r="FL7" s="1469"/>
      <c r="FM7" s="1469"/>
      <c r="FN7" s="1469"/>
      <c r="FO7" s="1469"/>
      <c r="FP7" s="1469"/>
      <c r="FQ7" s="1469"/>
      <c r="FR7" s="1526"/>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524" t="s">
        <v>2294</v>
      </c>
      <c r="B9" s="1525"/>
      <c r="C9" s="1525"/>
      <c r="D9" s="1525"/>
      <c r="E9" s="1525"/>
      <c r="F9" s="1525"/>
      <c r="G9" s="1525"/>
      <c r="H9" s="1525"/>
      <c r="I9" s="1525"/>
      <c r="J9" s="1525"/>
      <c r="K9" s="1525"/>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524" t="s">
        <v>2294</v>
      </c>
      <c r="BB9" s="1525"/>
      <c r="BC9" s="1525"/>
      <c r="BD9" s="1525"/>
      <c r="BE9" s="1525"/>
      <c r="BF9" s="1525"/>
      <c r="BG9" s="1525"/>
      <c r="BH9" s="1525"/>
      <c r="BI9" s="1525"/>
      <c r="BJ9" s="1525"/>
      <c r="BK9" s="1525"/>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524" t="s">
        <v>2294</v>
      </c>
      <c r="DB9" s="1525"/>
      <c r="DC9" s="1525"/>
      <c r="DD9" s="1525"/>
      <c r="DE9" s="1525"/>
      <c r="DF9" s="1525"/>
      <c r="DG9" s="1525"/>
      <c r="DH9" s="1525"/>
      <c r="DI9" s="1525"/>
      <c r="DJ9" s="1525"/>
      <c r="DK9" s="1525"/>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524" t="s">
        <v>2294</v>
      </c>
      <c r="FB9" s="1525"/>
      <c r="FC9" s="1525"/>
      <c r="FD9" s="1525"/>
      <c r="FE9" s="1525"/>
      <c r="FF9" s="1525"/>
      <c r="FG9" s="1525"/>
      <c r="FH9" s="1525"/>
      <c r="FI9" s="1525"/>
      <c r="FJ9" s="1525"/>
      <c r="FK9" s="1525"/>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565" t="s">
        <v>2262</v>
      </c>
      <c r="C10" s="1566"/>
      <c r="D10" s="1566"/>
      <c r="E10" s="1566"/>
      <c r="F10" s="1566"/>
      <c r="G10" s="1566"/>
      <c r="H10" s="1566"/>
      <c r="I10" s="1566"/>
      <c r="J10" s="1554"/>
      <c r="K10" s="1425"/>
      <c r="L10" s="1425"/>
      <c r="M10" s="1425"/>
      <c r="N10" s="1425"/>
      <c r="O10" s="1425"/>
      <c r="P10" s="1425"/>
      <c r="Q10" s="1425"/>
      <c r="R10" s="1506"/>
      <c r="S10" s="1424"/>
      <c r="T10" s="1425"/>
      <c r="U10" s="1425"/>
      <c r="V10" s="1425"/>
      <c r="W10" s="1425"/>
      <c r="X10" s="1425"/>
      <c r="Y10" s="1425"/>
      <c r="Z10" s="1425"/>
      <c r="AA10" s="1506"/>
      <c r="AB10" s="1424"/>
      <c r="AC10" s="1425"/>
      <c r="AD10" s="1425"/>
      <c r="AE10" s="1425"/>
      <c r="AF10" s="1425"/>
      <c r="AG10" s="1425"/>
      <c r="AH10" s="1425"/>
      <c r="AI10" s="1425"/>
      <c r="AJ10" s="1426"/>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565" t="s">
        <v>2262</v>
      </c>
      <c r="BC10" s="1566"/>
      <c r="BD10" s="1566"/>
      <c r="BE10" s="1566"/>
      <c r="BF10" s="1566"/>
      <c r="BG10" s="1566"/>
      <c r="BH10" s="1566"/>
      <c r="BI10" s="1566"/>
      <c r="BJ10" s="1554"/>
      <c r="BK10" s="1425"/>
      <c r="BL10" s="1425"/>
      <c r="BM10" s="1425"/>
      <c r="BN10" s="1425"/>
      <c r="BO10" s="1425"/>
      <c r="BP10" s="1425"/>
      <c r="BQ10" s="1425"/>
      <c r="BR10" s="1506"/>
      <c r="BS10" s="1424"/>
      <c r="BT10" s="1425"/>
      <c r="BU10" s="1425"/>
      <c r="BV10" s="1425"/>
      <c r="BW10" s="1425"/>
      <c r="BX10" s="1425"/>
      <c r="BY10" s="1425"/>
      <c r="BZ10" s="1425"/>
      <c r="CA10" s="1506"/>
      <c r="CB10" s="1424"/>
      <c r="CC10" s="1425"/>
      <c r="CD10" s="1425"/>
      <c r="CE10" s="1425"/>
      <c r="CF10" s="1425"/>
      <c r="CG10" s="1425"/>
      <c r="CH10" s="1425"/>
      <c r="CI10" s="1425"/>
      <c r="CJ10" s="1426"/>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565" t="s">
        <v>2262</v>
      </c>
      <c r="DC10" s="1566"/>
      <c r="DD10" s="1566"/>
      <c r="DE10" s="1566"/>
      <c r="DF10" s="1566"/>
      <c r="DG10" s="1566"/>
      <c r="DH10" s="1566"/>
      <c r="DI10" s="1566"/>
      <c r="DJ10" s="1554"/>
      <c r="DK10" s="1425"/>
      <c r="DL10" s="1425"/>
      <c r="DM10" s="1425"/>
      <c r="DN10" s="1425"/>
      <c r="DO10" s="1425"/>
      <c r="DP10" s="1425"/>
      <c r="DQ10" s="1425"/>
      <c r="DR10" s="1506"/>
      <c r="DS10" s="1424"/>
      <c r="DT10" s="1425"/>
      <c r="DU10" s="1425"/>
      <c r="DV10" s="1425"/>
      <c r="DW10" s="1425"/>
      <c r="DX10" s="1425"/>
      <c r="DY10" s="1425"/>
      <c r="DZ10" s="1425"/>
      <c r="EA10" s="1506"/>
      <c r="EB10" s="1424"/>
      <c r="EC10" s="1425"/>
      <c r="ED10" s="1425"/>
      <c r="EE10" s="1425"/>
      <c r="EF10" s="1425"/>
      <c r="EG10" s="1425"/>
      <c r="EH10" s="1425"/>
      <c r="EI10" s="1425"/>
      <c r="EJ10" s="1426"/>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565" t="s">
        <v>2262</v>
      </c>
      <c r="FC10" s="1566"/>
      <c r="FD10" s="1566"/>
      <c r="FE10" s="1566"/>
      <c r="FF10" s="1566"/>
      <c r="FG10" s="1566"/>
      <c r="FH10" s="1566"/>
      <c r="FI10" s="1566"/>
      <c r="FJ10" s="1554"/>
      <c r="FK10" s="1425"/>
      <c r="FL10" s="1425"/>
      <c r="FM10" s="1425"/>
      <c r="FN10" s="1425"/>
      <c r="FO10" s="1425"/>
      <c r="FP10" s="1425"/>
      <c r="FQ10" s="1425"/>
      <c r="FR10" s="1506"/>
      <c r="FS10" s="1424"/>
      <c r="FT10" s="1425"/>
      <c r="FU10" s="1425"/>
      <c r="FV10" s="1425"/>
      <c r="FW10" s="1425"/>
      <c r="FX10" s="1425"/>
      <c r="FY10" s="1425"/>
      <c r="FZ10" s="1425"/>
      <c r="GA10" s="1506"/>
      <c r="GB10" s="1424"/>
      <c r="GC10" s="1425"/>
      <c r="GD10" s="1425"/>
      <c r="GE10" s="1425"/>
      <c r="GF10" s="1425"/>
      <c r="GG10" s="1425"/>
      <c r="GH10" s="1425"/>
      <c r="GI10" s="1425"/>
      <c r="GJ10" s="1426"/>
      <c r="GK10" s="203"/>
      <c r="GL10" s="198"/>
      <c r="GM10" s="4" t="str">
        <f>IF(COUNTA(FJ10,FS10,GB10)=0,"未入力","")</f>
        <v>未入力</v>
      </c>
      <c r="GN10" s="6" t="str">
        <f>IF(FT10&lt;&gt;"","1"&amp;TEXT(FT10,"00"),
IF(FT11&lt;&gt;"","2"&amp;TEXT(FT11,"00"),
IF(FT12&lt;&gt;"","3"&amp;TEXT(FT12,"00"),"")))</f>
        <v/>
      </c>
    </row>
    <row r="11" spans="1:200" ht="39" customHeight="1">
      <c r="A11" s="177"/>
      <c r="B11" s="1468" t="s">
        <v>2263</v>
      </c>
      <c r="C11" s="1469"/>
      <c r="D11" s="1469"/>
      <c r="E11" s="1469"/>
      <c r="F11" s="1469"/>
      <c r="G11" s="1469"/>
      <c r="H11" s="1469"/>
      <c r="I11" s="1469"/>
      <c r="J11" s="1554"/>
      <c r="K11" s="1425"/>
      <c r="L11" s="1425"/>
      <c r="M11" s="1425"/>
      <c r="N11" s="1425"/>
      <c r="O11" s="1425"/>
      <c r="P11" s="1425"/>
      <c r="Q11" s="1425"/>
      <c r="R11" s="1506"/>
      <c r="S11" s="1424"/>
      <c r="T11" s="1425"/>
      <c r="U11" s="1425"/>
      <c r="V11" s="1425"/>
      <c r="W11" s="1425"/>
      <c r="X11" s="1425"/>
      <c r="Y11" s="1425"/>
      <c r="Z11" s="1425"/>
      <c r="AA11" s="1506"/>
      <c r="AB11" s="1424"/>
      <c r="AC11" s="1425"/>
      <c r="AD11" s="1425"/>
      <c r="AE11" s="1425"/>
      <c r="AF11" s="1425"/>
      <c r="AG11" s="1425"/>
      <c r="AH11" s="1425"/>
      <c r="AI11" s="1425"/>
      <c r="AJ11" s="1426"/>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468" t="s">
        <v>2263</v>
      </c>
      <c r="BC11" s="1469"/>
      <c r="BD11" s="1469"/>
      <c r="BE11" s="1469"/>
      <c r="BF11" s="1469"/>
      <c r="BG11" s="1469"/>
      <c r="BH11" s="1469"/>
      <c r="BI11" s="1469"/>
      <c r="BJ11" s="1554"/>
      <c r="BK11" s="1425"/>
      <c r="BL11" s="1425"/>
      <c r="BM11" s="1425"/>
      <c r="BN11" s="1425"/>
      <c r="BO11" s="1425"/>
      <c r="BP11" s="1425"/>
      <c r="BQ11" s="1425"/>
      <c r="BR11" s="1506"/>
      <c r="BS11" s="1424"/>
      <c r="BT11" s="1425"/>
      <c r="BU11" s="1425"/>
      <c r="BV11" s="1425"/>
      <c r="BW11" s="1425"/>
      <c r="BX11" s="1425"/>
      <c r="BY11" s="1425"/>
      <c r="BZ11" s="1425"/>
      <c r="CA11" s="1506"/>
      <c r="CB11" s="1424"/>
      <c r="CC11" s="1425"/>
      <c r="CD11" s="1425"/>
      <c r="CE11" s="1425"/>
      <c r="CF11" s="1425"/>
      <c r="CG11" s="1425"/>
      <c r="CH11" s="1425"/>
      <c r="CI11" s="1425"/>
      <c r="CJ11" s="1426"/>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468" t="s">
        <v>2263</v>
      </c>
      <c r="DC11" s="1469"/>
      <c r="DD11" s="1469"/>
      <c r="DE11" s="1469"/>
      <c r="DF11" s="1469"/>
      <c r="DG11" s="1469"/>
      <c r="DH11" s="1469"/>
      <c r="DI11" s="1469"/>
      <c r="DJ11" s="1554"/>
      <c r="DK11" s="1425"/>
      <c r="DL11" s="1425"/>
      <c r="DM11" s="1425"/>
      <c r="DN11" s="1425"/>
      <c r="DO11" s="1425"/>
      <c r="DP11" s="1425"/>
      <c r="DQ11" s="1425"/>
      <c r="DR11" s="1506"/>
      <c r="DS11" s="1424"/>
      <c r="DT11" s="1425"/>
      <c r="DU11" s="1425"/>
      <c r="DV11" s="1425"/>
      <c r="DW11" s="1425"/>
      <c r="DX11" s="1425"/>
      <c r="DY11" s="1425"/>
      <c r="DZ11" s="1425"/>
      <c r="EA11" s="1506"/>
      <c r="EB11" s="1424"/>
      <c r="EC11" s="1425"/>
      <c r="ED11" s="1425"/>
      <c r="EE11" s="1425"/>
      <c r="EF11" s="1425"/>
      <c r="EG11" s="1425"/>
      <c r="EH11" s="1425"/>
      <c r="EI11" s="1425"/>
      <c r="EJ11" s="1426"/>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468" t="s">
        <v>2263</v>
      </c>
      <c r="FC11" s="1469"/>
      <c r="FD11" s="1469"/>
      <c r="FE11" s="1469"/>
      <c r="FF11" s="1469"/>
      <c r="FG11" s="1469"/>
      <c r="FH11" s="1469"/>
      <c r="FI11" s="1469"/>
      <c r="FJ11" s="1554"/>
      <c r="FK11" s="1425"/>
      <c r="FL11" s="1425"/>
      <c r="FM11" s="1425"/>
      <c r="FN11" s="1425"/>
      <c r="FO11" s="1425"/>
      <c r="FP11" s="1425"/>
      <c r="FQ11" s="1425"/>
      <c r="FR11" s="1506"/>
      <c r="FS11" s="1424"/>
      <c r="FT11" s="1425"/>
      <c r="FU11" s="1425"/>
      <c r="FV11" s="1425"/>
      <c r="FW11" s="1425"/>
      <c r="FX11" s="1425"/>
      <c r="FY11" s="1425"/>
      <c r="FZ11" s="1425"/>
      <c r="GA11" s="1506"/>
      <c r="GB11" s="1424"/>
      <c r="GC11" s="1425"/>
      <c r="GD11" s="1425"/>
      <c r="GE11" s="1425"/>
      <c r="GF11" s="1425"/>
      <c r="GG11" s="1425"/>
      <c r="GH11" s="1425"/>
      <c r="GI11" s="1425"/>
      <c r="GJ11" s="1426"/>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482" t="s">
        <v>2445</v>
      </c>
      <c r="C12" s="1477"/>
      <c r="D12" s="1477"/>
      <c r="E12" s="1477"/>
      <c r="F12" s="1477"/>
      <c r="G12" s="1477"/>
      <c r="H12" s="1477"/>
      <c r="I12" s="1477"/>
      <c r="J12" s="1554"/>
      <c r="K12" s="1425"/>
      <c r="L12" s="1425"/>
      <c r="M12" s="1425"/>
      <c r="N12" s="1425"/>
      <c r="O12" s="1425"/>
      <c r="P12" s="1425"/>
      <c r="Q12" s="1425"/>
      <c r="R12" s="1506"/>
      <c r="S12" s="1424"/>
      <c r="T12" s="1425"/>
      <c r="U12" s="1425"/>
      <c r="V12" s="1425"/>
      <c r="W12" s="1425"/>
      <c r="X12" s="1425"/>
      <c r="Y12" s="1425"/>
      <c r="Z12" s="1425"/>
      <c r="AA12" s="1506"/>
      <c r="AB12" s="1424"/>
      <c r="AC12" s="1425"/>
      <c r="AD12" s="1425"/>
      <c r="AE12" s="1425"/>
      <c r="AF12" s="1425"/>
      <c r="AG12" s="1425"/>
      <c r="AH12" s="1425"/>
      <c r="AI12" s="1425"/>
      <c r="AJ12" s="1426"/>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482" t="s">
        <v>2445</v>
      </c>
      <c r="BC12" s="1477"/>
      <c r="BD12" s="1477"/>
      <c r="BE12" s="1477"/>
      <c r="BF12" s="1477"/>
      <c r="BG12" s="1477"/>
      <c r="BH12" s="1477"/>
      <c r="BI12" s="1477"/>
      <c r="BJ12" s="1554"/>
      <c r="BK12" s="1425"/>
      <c r="BL12" s="1425"/>
      <c r="BM12" s="1425"/>
      <c r="BN12" s="1425"/>
      <c r="BO12" s="1425"/>
      <c r="BP12" s="1425"/>
      <c r="BQ12" s="1425"/>
      <c r="BR12" s="1506"/>
      <c r="BS12" s="1424"/>
      <c r="BT12" s="1425"/>
      <c r="BU12" s="1425"/>
      <c r="BV12" s="1425"/>
      <c r="BW12" s="1425"/>
      <c r="BX12" s="1425"/>
      <c r="BY12" s="1425"/>
      <c r="BZ12" s="1425"/>
      <c r="CA12" s="1506"/>
      <c r="CB12" s="1424"/>
      <c r="CC12" s="1425"/>
      <c r="CD12" s="1425"/>
      <c r="CE12" s="1425"/>
      <c r="CF12" s="1425"/>
      <c r="CG12" s="1425"/>
      <c r="CH12" s="1425"/>
      <c r="CI12" s="1425"/>
      <c r="CJ12" s="1426"/>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482" t="s">
        <v>2445</v>
      </c>
      <c r="DC12" s="1477"/>
      <c r="DD12" s="1477"/>
      <c r="DE12" s="1477"/>
      <c r="DF12" s="1477"/>
      <c r="DG12" s="1477"/>
      <c r="DH12" s="1477"/>
      <c r="DI12" s="1477"/>
      <c r="DJ12" s="1554"/>
      <c r="DK12" s="1425"/>
      <c r="DL12" s="1425"/>
      <c r="DM12" s="1425"/>
      <c r="DN12" s="1425"/>
      <c r="DO12" s="1425"/>
      <c r="DP12" s="1425"/>
      <c r="DQ12" s="1425"/>
      <c r="DR12" s="1506"/>
      <c r="DS12" s="1424"/>
      <c r="DT12" s="1425"/>
      <c r="DU12" s="1425"/>
      <c r="DV12" s="1425"/>
      <c r="DW12" s="1425"/>
      <c r="DX12" s="1425"/>
      <c r="DY12" s="1425"/>
      <c r="DZ12" s="1425"/>
      <c r="EA12" s="1506"/>
      <c r="EB12" s="1424"/>
      <c r="EC12" s="1425"/>
      <c r="ED12" s="1425"/>
      <c r="EE12" s="1425"/>
      <c r="EF12" s="1425"/>
      <c r="EG12" s="1425"/>
      <c r="EH12" s="1425"/>
      <c r="EI12" s="1425"/>
      <c r="EJ12" s="1426"/>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482" t="s">
        <v>2445</v>
      </c>
      <c r="FC12" s="1477"/>
      <c r="FD12" s="1477"/>
      <c r="FE12" s="1477"/>
      <c r="FF12" s="1477"/>
      <c r="FG12" s="1477"/>
      <c r="FH12" s="1477"/>
      <c r="FI12" s="1477"/>
      <c r="FJ12" s="1554"/>
      <c r="FK12" s="1425"/>
      <c r="FL12" s="1425"/>
      <c r="FM12" s="1425"/>
      <c r="FN12" s="1425"/>
      <c r="FO12" s="1425"/>
      <c r="FP12" s="1425"/>
      <c r="FQ12" s="1425"/>
      <c r="FR12" s="1506"/>
      <c r="FS12" s="1424"/>
      <c r="FT12" s="1425"/>
      <c r="FU12" s="1425"/>
      <c r="FV12" s="1425"/>
      <c r="FW12" s="1425"/>
      <c r="FX12" s="1425"/>
      <c r="FY12" s="1425"/>
      <c r="FZ12" s="1425"/>
      <c r="GA12" s="1506"/>
      <c r="GB12" s="1424"/>
      <c r="GC12" s="1425"/>
      <c r="GD12" s="1425"/>
      <c r="GE12" s="1425"/>
      <c r="GF12" s="1425"/>
      <c r="GG12" s="1425"/>
      <c r="GH12" s="1425"/>
      <c r="GI12" s="1425"/>
      <c r="GJ12" s="1426"/>
      <c r="GK12" s="203"/>
      <c r="GL12" s="198"/>
      <c r="GM12" s="4"/>
    </row>
    <row r="13" spans="1:200" ht="17.100000000000001" customHeight="1">
      <c r="A13" s="177"/>
      <c r="B13" s="1479"/>
      <c r="C13" s="1480"/>
      <c r="D13" s="1480"/>
      <c r="E13" s="1480"/>
      <c r="F13" s="1480"/>
      <c r="G13" s="1480"/>
      <c r="H13" s="1480"/>
      <c r="I13" s="1480"/>
      <c r="J13" s="1554" t="s">
        <v>2444</v>
      </c>
      <c r="K13" s="1425"/>
      <c r="L13" s="1425"/>
      <c r="M13" s="1425"/>
      <c r="N13" s="1425"/>
      <c r="O13" s="1425"/>
      <c r="P13" s="1425"/>
      <c r="Q13" s="1425"/>
      <c r="R13" s="1506"/>
      <c r="S13" s="1424" t="s">
        <v>2444</v>
      </c>
      <c r="T13" s="1425"/>
      <c r="U13" s="1425"/>
      <c r="V13" s="1425"/>
      <c r="W13" s="1425"/>
      <c r="X13" s="1425"/>
      <c r="Y13" s="1425"/>
      <c r="Z13" s="1425"/>
      <c r="AA13" s="1506"/>
      <c r="AB13" s="1424" t="s">
        <v>2444</v>
      </c>
      <c r="AC13" s="1425"/>
      <c r="AD13" s="1425"/>
      <c r="AE13" s="1425"/>
      <c r="AF13" s="1425"/>
      <c r="AG13" s="1425"/>
      <c r="AH13" s="1425"/>
      <c r="AI13" s="1425"/>
      <c r="AJ13" s="1426"/>
      <c r="AK13" s="204"/>
      <c r="AL13" s="198"/>
      <c r="AM13" s="4"/>
      <c r="AN13" s="6" t="b">
        <v>0</v>
      </c>
      <c r="AO13" s="6" t="b">
        <v>0</v>
      </c>
      <c r="AP13" s="6" t="b">
        <v>0</v>
      </c>
      <c r="AS13" s="225"/>
      <c r="BA13" s="177"/>
      <c r="BB13" s="1479"/>
      <c r="BC13" s="1480"/>
      <c r="BD13" s="1480"/>
      <c r="BE13" s="1480"/>
      <c r="BF13" s="1480"/>
      <c r="BG13" s="1480"/>
      <c r="BH13" s="1480"/>
      <c r="BI13" s="1480"/>
      <c r="BJ13" s="1554" t="s">
        <v>2444</v>
      </c>
      <c r="BK13" s="1425"/>
      <c r="BL13" s="1425"/>
      <c r="BM13" s="1425"/>
      <c r="BN13" s="1425"/>
      <c r="BO13" s="1425"/>
      <c r="BP13" s="1425"/>
      <c r="BQ13" s="1425"/>
      <c r="BR13" s="1506"/>
      <c r="BS13" s="1424" t="s">
        <v>2444</v>
      </c>
      <c r="BT13" s="1425"/>
      <c r="BU13" s="1425"/>
      <c r="BV13" s="1425"/>
      <c r="BW13" s="1425"/>
      <c r="BX13" s="1425"/>
      <c r="BY13" s="1425"/>
      <c r="BZ13" s="1425"/>
      <c r="CA13" s="1506"/>
      <c r="CB13" s="1424" t="s">
        <v>2444</v>
      </c>
      <c r="CC13" s="1425"/>
      <c r="CD13" s="1425"/>
      <c r="CE13" s="1425"/>
      <c r="CF13" s="1425"/>
      <c r="CG13" s="1425"/>
      <c r="CH13" s="1425"/>
      <c r="CI13" s="1425"/>
      <c r="CJ13" s="1426"/>
      <c r="CK13" s="204"/>
      <c r="CL13" s="198"/>
      <c r="CM13" s="4"/>
      <c r="CN13" s="6" t="b">
        <v>0</v>
      </c>
      <c r="CO13" s="6" t="b">
        <v>0</v>
      </c>
      <c r="CP13" s="6" t="b">
        <v>0</v>
      </c>
      <c r="CS13" s="225"/>
      <c r="DA13" s="177"/>
      <c r="DB13" s="1479"/>
      <c r="DC13" s="1480"/>
      <c r="DD13" s="1480"/>
      <c r="DE13" s="1480"/>
      <c r="DF13" s="1480"/>
      <c r="DG13" s="1480"/>
      <c r="DH13" s="1480"/>
      <c r="DI13" s="1480"/>
      <c r="DJ13" s="1554" t="s">
        <v>2444</v>
      </c>
      <c r="DK13" s="1425"/>
      <c r="DL13" s="1425"/>
      <c r="DM13" s="1425"/>
      <c r="DN13" s="1425"/>
      <c r="DO13" s="1425"/>
      <c r="DP13" s="1425"/>
      <c r="DQ13" s="1425"/>
      <c r="DR13" s="1506"/>
      <c r="DS13" s="1424" t="s">
        <v>2444</v>
      </c>
      <c r="DT13" s="1425"/>
      <c r="DU13" s="1425"/>
      <c r="DV13" s="1425"/>
      <c r="DW13" s="1425"/>
      <c r="DX13" s="1425"/>
      <c r="DY13" s="1425"/>
      <c r="DZ13" s="1425"/>
      <c r="EA13" s="1506"/>
      <c r="EB13" s="1424" t="s">
        <v>2444</v>
      </c>
      <c r="EC13" s="1425"/>
      <c r="ED13" s="1425"/>
      <c r="EE13" s="1425"/>
      <c r="EF13" s="1425"/>
      <c r="EG13" s="1425"/>
      <c r="EH13" s="1425"/>
      <c r="EI13" s="1425"/>
      <c r="EJ13" s="1426"/>
      <c r="EK13" s="204"/>
      <c r="EL13" s="198"/>
      <c r="EM13" s="4"/>
      <c r="EN13" s="6" t="b">
        <v>0</v>
      </c>
      <c r="EO13" s="6" t="b">
        <v>0</v>
      </c>
      <c r="EP13" s="6" t="b">
        <v>0</v>
      </c>
      <c r="ES13" s="225"/>
      <c r="FA13" s="177"/>
      <c r="FB13" s="1479"/>
      <c r="FC13" s="1480"/>
      <c r="FD13" s="1480"/>
      <c r="FE13" s="1480"/>
      <c r="FF13" s="1480"/>
      <c r="FG13" s="1480"/>
      <c r="FH13" s="1480"/>
      <c r="FI13" s="1480"/>
      <c r="FJ13" s="1554" t="s">
        <v>2444</v>
      </c>
      <c r="FK13" s="1425"/>
      <c r="FL13" s="1425"/>
      <c r="FM13" s="1425"/>
      <c r="FN13" s="1425"/>
      <c r="FO13" s="1425"/>
      <c r="FP13" s="1425"/>
      <c r="FQ13" s="1425"/>
      <c r="FR13" s="1506"/>
      <c r="FS13" s="1424" t="s">
        <v>2444</v>
      </c>
      <c r="FT13" s="1425"/>
      <c r="FU13" s="1425"/>
      <c r="FV13" s="1425"/>
      <c r="FW13" s="1425"/>
      <c r="FX13" s="1425"/>
      <c r="FY13" s="1425"/>
      <c r="FZ13" s="1425"/>
      <c r="GA13" s="1506"/>
      <c r="GB13" s="1424" t="s">
        <v>2444</v>
      </c>
      <c r="GC13" s="1425"/>
      <c r="GD13" s="1425"/>
      <c r="GE13" s="1425"/>
      <c r="GF13" s="1425"/>
      <c r="GG13" s="1425"/>
      <c r="GH13" s="1425"/>
      <c r="GI13" s="1425"/>
      <c r="GJ13" s="1426"/>
      <c r="GK13" s="204"/>
      <c r="GL13" s="198"/>
      <c r="GM13" s="4"/>
      <c r="GN13" s="6" t="b">
        <v>0</v>
      </c>
      <c r="GO13" s="6" t="b">
        <v>0</v>
      </c>
      <c r="GP13" s="6" t="b">
        <v>0</v>
      </c>
    </row>
    <row r="14" spans="1:200" ht="20.100000000000001" customHeight="1">
      <c r="A14" s="177"/>
      <c r="B14" s="1553" t="s">
        <v>2446</v>
      </c>
      <c r="C14" s="1490"/>
      <c r="D14" s="1490"/>
      <c r="E14" s="1490"/>
      <c r="F14" s="1490"/>
      <c r="G14" s="1490"/>
      <c r="H14" s="1490"/>
      <c r="I14" s="1490"/>
      <c r="J14" s="2165"/>
      <c r="K14" s="2151"/>
      <c r="L14" s="2151"/>
      <c r="M14" s="2151"/>
      <c r="N14" s="2151"/>
      <c r="O14" s="2151"/>
      <c r="P14" s="2151"/>
      <c r="Q14" s="2151"/>
      <c r="R14" s="2166"/>
      <c r="S14" s="2169"/>
      <c r="T14" s="2151"/>
      <c r="U14" s="2151"/>
      <c r="V14" s="2151"/>
      <c r="W14" s="2151"/>
      <c r="X14" s="2151"/>
      <c r="Y14" s="2151"/>
      <c r="Z14" s="2151"/>
      <c r="AA14" s="2166"/>
      <c r="AB14" s="2169"/>
      <c r="AC14" s="2151"/>
      <c r="AD14" s="2151"/>
      <c r="AE14" s="2151"/>
      <c r="AF14" s="2151"/>
      <c r="AG14" s="2151"/>
      <c r="AH14" s="2151"/>
      <c r="AI14" s="2151"/>
      <c r="AJ14" s="2171"/>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53" t="s">
        <v>2446</v>
      </c>
      <c r="BC14" s="1490"/>
      <c r="BD14" s="1490"/>
      <c r="BE14" s="1490"/>
      <c r="BF14" s="1490"/>
      <c r="BG14" s="1490"/>
      <c r="BH14" s="1490"/>
      <c r="BI14" s="1490"/>
      <c r="BJ14" s="2165"/>
      <c r="BK14" s="2151"/>
      <c r="BL14" s="2151"/>
      <c r="BM14" s="2151"/>
      <c r="BN14" s="2151"/>
      <c r="BO14" s="2151"/>
      <c r="BP14" s="2151"/>
      <c r="BQ14" s="2151"/>
      <c r="BR14" s="2166"/>
      <c r="BS14" s="2169"/>
      <c r="BT14" s="2151"/>
      <c r="BU14" s="2151"/>
      <c r="BV14" s="2151"/>
      <c r="BW14" s="2151"/>
      <c r="BX14" s="2151"/>
      <c r="BY14" s="2151"/>
      <c r="BZ14" s="2151"/>
      <c r="CA14" s="2166"/>
      <c r="CB14" s="2169"/>
      <c r="CC14" s="2151"/>
      <c r="CD14" s="2151"/>
      <c r="CE14" s="2151"/>
      <c r="CF14" s="2151"/>
      <c r="CG14" s="2151"/>
      <c r="CH14" s="2151"/>
      <c r="CI14" s="2151"/>
      <c r="CJ14" s="2171"/>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53" t="s">
        <v>2446</v>
      </c>
      <c r="DC14" s="1490"/>
      <c r="DD14" s="1490"/>
      <c r="DE14" s="1490"/>
      <c r="DF14" s="1490"/>
      <c r="DG14" s="1490"/>
      <c r="DH14" s="1490"/>
      <c r="DI14" s="1490"/>
      <c r="DJ14" s="2165"/>
      <c r="DK14" s="2151"/>
      <c r="DL14" s="2151"/>
      <c r="DM14" s="2151"/>
      <c r="DN14" s="2151"/>
      <c r="DO14" s="2151"/>
      <c r="DP14" s="2151"/>
      <c r="DQ14" s="2151"/>
      <c r="DR14" s="2166"/>
      <c r="DS14" s="2169"/>
      <c r="DT14" s="2151"/>
      <c r="DU14" s="2151"/>
      <c r="DV14" s="2151"/>
      <c r="DW14" s="2151"/>
      <c r="DX14" s="2151"/>
      <c r="DY14" s="2151"/>
      <c r="DZ14" s="2151"/>
      <c r="EA14" s="2166"/>
      <c r="EB14" s="2169"/>
      <c r="EC14" s="2151"/>
      <c r="ED14" s="2151"/>
      <c r="EE14" s="2151"/>
      <c r="EF14" s="2151"/>
      <c r="EG14" s="2151"/>
      <c r="EH14" s="2151"/>
      <c r="EI14" s="2151"/>
      <c r="EJ14" s="2171"/>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53" t="s">
        <v>2446</v>
      </c>
      <c r="FC14" s="1490"/>
      <c r="FD14" s="1490"/>
      <c r="FE14" s="1490"/>
      <c r="FF14" s="1490"/>
      <c r="FG14" s="1490"/>
      <c r="FH14" s="1490"/>
      <c r="FI14" s="1490"/>
      <c r="FJ14" s="2165"/>
      <c r="FK14" s="2151"/>
      <c r="FL14" s="2151"/>
      <c r="FM14" s="2151"/>
      <c r="FN14" s="2151"/>
      <c r="FO14" s="2151"/>
      <c r="FP14" s="2151"/>
      <c r="FQ14" s="2151"/>
      <c r="FR14" s="2166"/>
      <c r="FS14" s="2169"/>
      <c r="FT14" s="2151"/>
      <c r="FU14" s="2151"/>
      <c r="FV14" s="2151"/>
      <c r="FW14" s="2151"/>
      <c r="FX14" s="2151"/>
      <c r="FY14" s="2151"/>
      <c r="FZ14" s="2151"/>
      <c r="GA14" s="2166"/>
      <c r="GB14" s="2169"/>
      <c r="GC14" s="2151"/>
      <c r="GD14" s="2151"/>
      <c r="GE14" s="2151"/>
      <c r="GF14" s="2151"/>
      <c r="GG14" s="2151"/>
      <c r="GH14" s="2151"/>
      <c r="GI14" s="2151"/>
      <c r="GJ14" s="2171"/>
      <c r="GK14" s="230"/>
      <c r="GL14" s="186"/>
      <c r="GM14" s="4"/>
    </row>
    <row r="15" spans="1:200" ht="15.95" customHeight="1">
      <c r="A15" s="177"/>
      <c r="B15" s="1491"/>
      <c r="C15" s="1492"/>
      <c r="D15" s="1492"/>
      <c r="E15" s="1492"/>
      <c r="F15" s="1492"/>
      <c r="G15" s="1492"/>
      <c r="H15" s="1492"/>
      <c r="I15" s="1492"/>
      <c r="J15" s="2167"/>
      <c r="K15" s="2163"/>
      <c r="L15" s="2163"/>
      <c r="M15" s="2163"/>
      <c r="N15" s="2163"/>
      <c r="O15" s="2163"/>
      <c r="P15" s="2163"/>
      <c r="Q15" s="2163"/>
      <c r="R15" s="2168"/>
      <c r="S15" s="2170"/>
      <c r="T15" s="2163"/>
      <c r="U15" s="2163"/>
      <c r="V15" s="2163"/>
      <c r="W15" s="2163"/>
      <c r="X15" s="2163"/>
      <c r="Y15" s="2163"/>
      <c r="Z15" s="2163"/>
      <c r="AA15" s="2168"/>
      <c r="AB15" s="2170"/>
      <c r="AC15" s="2163"/>
      <c r="AD15" s="2163"/>
      <c r="AE15" s="2163"/>
      <c r="AF15" s="2163"/>
      <c r="AG15" s="2163"/>
      <c r="AH15" s="2163"/>
      <c r="AI15" s="2163"/>
      <c r="AJ15" s="2172"/>
      <c r="AK15" s="237"/>
      <c r="AL15" s="199"/>
      <c r="AM15" s="4"/>
      <c r="AS15" s="225"/>
      <c r="BA15" s="177"/>
      <c r="BB15" s="1491"/>
      <c r="BC15" s="1492"/>
      <c r="BD15" s="1492"/>
      <c r="BE15" s="1492"/>
      <c r="BF15" s="1492"/>
      <c r="BG15" s="1492"/>
      <c r="BH15" s="1492"/>
      <c r="BI15" s="1492"/>
      <c r="BJ15" s="2167"/>
      <c r="BK15" s="2163"/>
      <c r="BL15" s="2163"/>
      <c r="BM15" s="2163"/>
      <c r="BN15" s="2163"/>
      <c r="BO15" s="2163"/>
      <c r="BP15" s="2163"/>
      <c r="BQ15" s="2163"/>
      <c r="BR15" s="2168"/>
      <c r="BS15" s="2170"/>
      <c r="BT15" s="2163"/>
      <c r="BU15" s="2163"/>
      <c r="BV15" s="2163"/>
      <c r="BW15" s="2163"/>
      <c r="BX15" s="2163"/>
      <c r="BY15" s="2163"/>
      <c r="BZ15" s="2163"/>
      <c r="CA15" s="2168"/>
      <c r="CB15" s="2170"/>
      <c r="CC15" s="2163"/>
      <c r="CD15" s="2163"/>
      <c r="CE15" s="2163"/>
      <c r="CF15" s="2163"/>
      <c r="CG15" s="2163"/>
      <c r="CH15" s="2163"/>
      <c r="CI15" s="2163"/>
      <c r="CJ15" s="2172"/>
      <c r="CK15" s="237"/>
      <c r="CL15" s="199"/>
      <c r="CM15" s="4"/>
      <c r="CS15" s="225"/>
      <c r="DA15" s="177"/>
      <c r="DB15" s="1491"/>
      <c r="DC15" s="1492"/>
      <c r="DD15" s="1492"/>
      <c r="DE15" s="1492"/>
      <c r="DF15" s="1492"/>
      <c r="DG15" s="1492"/>
      <c r="DH15" s="1492"/>
      <c r="DI15" s="1492"/>
      <c r="DJ15" s="2167"/>
      <c r="DK15" s="2163"/>
      <c r="DL15" s="2163"/>
      <c r="DM15" s="2163"/>
      <c r="DN15" s="2163"/>
      <c r="DO15" s="2163"/>
      <c r="DP15" s="2163"/>
      <c r="DQ15" s="2163"/>
      <c r="DR15" s="2168"/>
      <c r="DS15" s="2170"/>
      <c r="DT15" s="2163"/>
      <c r="DU15" s="2163"/>
      <c r="DV15" s="2163"/>
      <c r="DW15" s="2163"/>
      <c r="DX15" s="2163"/>
      <c r="DY15" s="2163"/>
      <c r="DZ15" s="2163"/>
      <c r="EA15" s="2168"/>
      <c r="EB15" s="2170"/>
      <c r="EC15" s="2163"/>
      <c r="ED15" s="2163"/>
      <c r="EE15" s="2163"/>
      <c r="EF15" s="2163"/>
      <c r="EG15" s="2163"/>
      <c r="EH15" s="2163"/>
      <c r="EI15" s="2163"/>
      <c r="EJ15" s="2172"/>
      <c r="EK15" s="237"/>
      <c r="EL15" s="199"/>
      <c r="EM15" s="4"/>
      <c r="ES15" s="225"/>
      <c r="FA15" s="177"/>
      <c r="FB15" s="1491"/>
      <c r="FC15" s="1492"/>
      <c r="FD15" s="1492"/>
      <c r="FE15" s="1492"/>
      <c r="FF15" s="1492"/>
      <c r="FG15" s="1492"/>
      <c r="FH15" s="1492"/>
      <c r="FI15" s="1492"/>
      <c r="FJ15" s="2167"/>
      <c r="FK15" s="2163"/>
      <c r="FL15" s="2163"/>
      <c r="FM15" s="2163"/>
      <c r="FN15" s="2163"/>
      <c r="FO15" s="2163"/>
      <c r="FP15" s="2163"/>
      <c r="FQ15" s="2163"/>
      <c r="FR15" s="2168"/>
      <c r="FS15" s="2170"/>
      <c r="FT15" s="2163"/>
      <c r="FU15" s="2163"/>
      <c r="FV15" s="2163"/>
      <c r="FW15" s="2163"/>
      <c r="FX15" s="2163"/>
      <c r="FY15" s="2163"/>
      <c r="FZ15" s="2163"/>
      <c r="GA15" s="2168"/>
      <c r="GB15" s="2170"/>
      <c r="GC15" s="2163"/>
      <c r="GD15" s="2163"/>
      <c r="GE15" s="2163"/>
      <c r="GF15" s="2163"/>
      <c r="GG15" s="2163"/>
      <c r="GH15" s="2163"/>
      <c r="GI15" s="2163"/>
      <c r="GJ15" s="2172"/>
      <c r="GK15" s="237"/>
      <c r="GL15" s="199"/>
      <c r="GM15" s="4"/>
    </row>
    <row r="16" spans="1:200" ht="23.1" customHeight="1">
      <c r="A16" s="177"/>
      <c r="B16" s="1504" t="s">
        <v>2447</v>
      </c>
      <c r="C16" s="1505"/>
      <c r="D16" s="1505"/>
      <c r="E16" s="1505"/>
      <c r="F16" s="1505"/>
      <c r="G16" s="1505"/>
      <c r="H16" s="1505"/>
      <c r="I16" s="1505"/>
      <c r="J16" s="182"/>
      <c r="K16" s="1451"/>
      <c r="L16" s="1451"/>
      <c r="M16" s="1451"/>
      <c r="N16" s="1451"/>
      <c r="O16" s="1451"/>
      <c r="P16" s="1443" t="s">
        <v>46</v>
      </c>
      <c r="Q16" s="1443"/>
      <c r="R16" s="190"/>
      <c r="S16" s="189"/>
      <c r="T16" s="1451"/>
      <c r="U16" s="1451"/>
      <c r="V16" s="1451"/>
      <c r="W16" s="1451"/>
      <c r="X16" s="1451"/>
      <c r="Y16" s="1443" t="s">
        <v>46</v>
      </c>
      <c r="Z16" s="1443"/>
      <c r="AA16" s="190"/>
      <c r="AB16" s="189"/>
      <c r="AC16" s="1451"/>
      <c r="AD16" s="1451"/>
      <c r="AE16" s="1451"/>
      <c r="AF16" s="1451"/>
      <c r="AG16" s="1451"/>
      <c r="AH16" s="1443" t="s">
        <v>46</v>
      </c>
      <c r="AI16" s="1443"/>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504" t="s">
        <v>2447</v>
      </c>
      <c r="BC16" s="1505"/>
      <c r="BD16" s="1505"/>
      <c r="BE16" s="1505"/>
      <c r="BF16" s="1505"/>
      <c r="BG16" s="1505"/>
      <c r="BH16" s="1505"/>
      <c r="BI16" s="1505"/>
      <c r="BJ16" s="182"/>
      <c r="BK16" s="1451"/>
      <c r="BL16" s="1451"/>
      <c r="BM16" s="1451"/>
      <c r="BN16" s="1451"/>
      <c r="BO16" s="1451"/>
      <c r="BP16" s="1443" t="s">
        <v>46</v>
      </c>
      <c r="BQ16" s="1443"/>
      <c r="BR16" s="190"/>
      <c r="BS16" s="189"/>
      <c r="BT16" s="1451"/>
      <c r="BU16" s="1451"/>
      <c r="BV16" s="1451"/>
      <c r="BW16" s="1451"/>
      <c r="BX16" s="1451"/>
      <c r="BY16" s="1443" t="s">
        <v>46</v>
      </c>
      <c r="BZ16" s="1443"/>
      <c r="CA16" s="190"/>
      <c r="CB16" s="189"/>
      <c r="CC16" s="1451"/>
      <c r="CD16" s="1451"/>
      <c r="CE16" s="1451"/>
      <c r="CF16" s="1451"/>
      <c r="CG16" s="1451"/>
      <c r="CH16" s="1443" t="s">
        <v>46</v>
      </c>
      <c r="CI16" s="1443"/>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504" t="s">
        <v>2447</v>
      </c>
      <c r="DC16" s="1505"/>
      <c r="DD16" s="1505"/>
      <c r="DE16" s="1505"/>
      <c r="DF16" s="1505"/>
      <c r="DG16" s="1505"/>
      <c r="DH16" s="1505"/>
      <c r="DI16" s="1505"/>
      <c r="DJ16" s="182"/>
      <c r="DK16" s="1451"/>
      <c r="DL16" s="1451"/>
      <c r="DM16" s="1451"/>
      <c r="DN16" s="1451"/>
      <c r="DO16" s="1451"/>
      <c r="DP16" s="1443" t="s">
        <v>46</v>
      </c>
      <c r="DQ16" s="1443"/>
      <c r="DR16" s="190"/>
      <c r="DS16" s="189"/>
      <c r="DT16" s="1451"/>
      <c r="DU16" s="1451"/>
      <c r="DV16" s="1451"/>
      <c r="DW16" s="1451"/>
      <c r="DX16" s="1451"/>
      <c r="DY16" s="1443" t="s">
        <v>46</v>
      </c>
      <c r="DZ16" s="1443"/>
      <c r="EA16" s="190"/>
      <c r="EB16" s="189"/>
      <c r="EC16" s="1451"/>
      <c r="ED16" s="1451"/>
      <c r="EE16" s="1451"/>
      <c r="EF16" s="1451"/>
      <c r="EG16" s="1451"/>
      <c r="EH16" s="1443" t="s">
        <v>46</v>
      </c>
      <c r="EI16" s="1443"/>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504" t="s">
        <v>2447</v>
      </c>
      <c r="FC16" s="1505"/>
      <c r="FD16" s="1505"/>
      <c r="FE16" s="1505"/>
      <c r="FF16" s="1505"/>
      <c r="FG16" s="1505"/>
      <c r="FH16" s="1505"/>
      <c r="FI16" s="1505"/>
      <c r="FJ16" s="182"/>
      <c r="FK16" s="1451"/>
      <c r="FL16" s="1451"/>
      <c r="FM16" s="1451"/>
      <c r="FN16" s="1451"/>
      <c r="FO16" s="1451"/>
      <c r="FP16" s="1443" t="s">
        <v>46</v>
      </c>
      <c r="FQ16" s="1443"/>
      <c r="FR16" s="190"/>
      <c r="FS16" s="189"/>
      <c r="FT16" s="1451"/>
      <c r="FU16" s="1451"/>
      <c r="FV16" s="1451"/>
      <c r="FW16" s="1451"/>
      <c r="FX16" s="1451"/>
      <c r="FY16" s="1443" t="s">
        <v>46</v>
      </c>
      <c r="FZ16" s="1443"/>
      <c r="GA16" s="190"/>
      <c r="GB16" s="189"/>
      <c r="GC16" s="1451"/>
      <c r="GD16" s="1451"/>
      <c r="GE16" s="1451"/>
      <c r="GF16" s="1451"/>
      <c r="GG16" s="1451"/>
      <c r="GH16" s="1443" t="s">
        <v>46</v>
      </c>
      <c r="GI16" s="1443"/>
      <c r="GJ16" s="175"/>
      <c r="GK16" s="4"/>
      <c r="GL16" s="178"/>
      <c r="GM16" s="4" t="str">
        <f>IF(COUNTA(FK16,FT16,GC16)=0,"未入力","")</f>
        <v>未入力</v>
      </c>
      <c r="GN16" s="4"/>
    </row>
    <row r="17" spans="1:198" ht="12" customHeight="1">
      <c r="A17" s="177"/>
      <c r="B17" s="1482" t="s">
        <v>2448</v>
      </c>
      <c r="C17" s="1483"/>
      <c r="D17" s="1483"/>
      <c r="E17" s="1483"/>
      <c r="F17" s="1483"/>
      <c r="G17" s="1483"/>
      <c r="H17" s="1483"/>
      <c r="I17" s="1483"/>
      <c r="J17" s="181"/>
      <c r="K17" s="3"/>
      <c r="L17" s="3"/>
      <c r="M17" s="3"/>
      <c r="N17" s="3"/>
      <c r="O17" s="3"/>
      <c r="P17" s="3"/>
      <c r="Q17" s="3"/>
      <c r="R17" s="192"/>
      <c r="S17" s="191"/>
      <c r="T17" s="2162"/>
      <c r="U17" s="2162"/>
      <c r="V17" s="2162"/>
      <c r="W17" s="2162"/>
      <c r="X17" s="2162"/>
      <c r="Y17" s="3"/>
      <c r="Z17" s="3"/>
      <c r="AA17" s="192"/>
      <c r="AB17" s="191"/>
      <c r="AC17" s="3"/>
      <c r="AD17" s="3"/>
      <c r="AE17" s="3"/>
      <c r="AF17" s="3"/>
      <c r="AG17" s="3"/>
      <c r="AH17" s="3"/>
      <c r="AI17" s="3"/>
      <c r="AJ17" s="176"/>
      <c r="AK17" s="4"/>
      <c r="AL17" s="178"/>
      <c r="AM17" s="4"/>
      <c r="AN17" s="8"/>
      <c r="AO17" s="8"/>
      <c r="AP17" s="8"/>
      <c r="AS17" s="225">
        <f>COUNTIF(AN17:AN23, TRUE)</f>
        <v>0</v>
      </c>
      <c r="BA17" s="177"/>
      <c r="BB17" s="1482" t="s">
        <v>2448</v>
      </c>
      <c r="BC17" s="1483"/>
      <c r="BD17" s="1483"/>
      <c r="BE17" s="1483"/>
      <c r="BF17" s="1483"/>
      <c r="BG17" s="1483"/>
      <c r="BH17" s="1483"/>
      <c r="BI17" s="1483"/>
      <c r="BJ17" s="181"/>
      <c r="BK17" s="3"/>
      <c r="BL17" s="3"/>
      <c r="BM17" s="3"/>
      <c r="BN17" s="3"/>
      <c r="BO17" s="3"/>
      <c r="BP17" s="3"/>
      <c r="BQ17" s="3"/>
      <c r="BR17" s="192"/>
      <c r="BS17" s="191"/>
      <c r="BT17" s="2162"/>
      <c r="BU17" s="2162"/>
      <c r="BV17" s="2162"/>
      <c r="BW17" s="2162"/>
      <c r="BX17" s="2162"/>
      <c r="BY17" s="3"/>
      <c r="BZ17" s="3"/>
      <c r="CA17" s="192"/>
      <c r="CB17" s="191"/>
      <c r="CC17" s="3"/>
      <c r="CD17" s="3"/>
      <c r="CE17" s="3"/>
      <c r="CF17" s="3"/>
      <c r="CG17" s="3"/>
      <c r="CH17" s="3"/>
      <c r="CI17" s="3"/>
      <c r="CJ17" s="176"/>
      <c r="CK17" s="4"/>
      <c r="CL17" s="178"/>
      <c r="CM17" s="4"/>
      <c r="CN17" s="8"/>
      <c r="CO17" s="8"/>
      <c r="CP17" s="8"/>
      <c r="CS17" s="225">
        <f>COUNTIF(CN17:CN23, TRUE)</f>
        <v>0</v>
      </c>
      <c r="DA17" s="177"/>
      <c r="DB17" s="1482" t="s">
        <v>2448</v>
      </c>
      <c r="DC17" s="1483"/>
      <c r="DD17" s="1483"/>
      <c r="DE17" s="1483"/>
      <c r="DF17" s="1483"/>
      <c r="DG17" s="1483"/>
      <c r="DH17" s="1483"/>
      <c r="DI17" s="1483"/>
      <c r="DJ17" s="181"/>
      <c r="DK17" s="3"/>
      <c r="DL17" s="3"/>
      <c r="DM17" s="3"/>
      <c r="DN17" s="3"/>
      <c r="DO17" s="3"/>
      <c r="DP17" s="3"/>
      <c r="DQ17" s="3"/>
      <c r="DR17" s="192"/>
      <c r="DS17" s="191"/>
      <c r="DT17" s="2162"/>
      <c r="DU17" s="2162"/>
      <c r="DV17" s="2162"/>
      <c r="DW17" s="2162"/>
      <c r="DX17" s="2162"/>
      <c r="DY17" s="3"/>
      <c r="DZ17" s="3"/>
      <c r="EA17" s="192"/>
      <c r="EB17" s="191"/>
      <c r="EC17" s="3"/>
      <c r="ED17" s="3"/>
      <c r="EE17" s="3"/>
      <c r="EF17" s="3"/>
      <c r="EG17" s="3"/>
      <c r="EH17" s="3"/>
      <c r="EI17" s="3"/>
      <c r="EJ17" s="176"/>
      <c r="EK17" s="4"/>
      <c r="EL17" s="178"/>
      <c r="EM17" s="4"/>
      <c r="EN17" s="8"/>
      <c r="EO17" s="8"/>
      <c r="EP17" s="8"/>
      <c r="ES17" s="225">
        <f>COUNTIF(EN17:EN23, TRUE)</f>
        <v>0</v>
      </c>
      <c r="FA17" s="177"/>
      <c r="FB17" s="1482" t="s">
        <v>2448</v>
      </c>
      <c r="FC17" s="1483"/>
      <c r="FD17" s="1483"/>
      <c r="FE17" s="1483"/>
      <c r="FF17" s="1483"/>
      <c r="FG17" s="1483"/>
      <c r="FH17" s="1483"/>
      <c r="FI17" s="1483"/>
      <c r="FJ17" s="181"/>
      <c r="FK17" s="3"/>
      <c r="FL17" s="3"/>
      <c r="FM17" s="3"/>
      <c r="FN17" s="3"/>
      <c r="FO17" s="3"/>
      <c r="FP17" s="3"/>
      <c r="FQ17" s="3"/>
      <c r="FR17" s="192"/>
      <c r="FS17" s="191"/>
      <c r="FT17" s="2162"/>
      <c r="FU17" s="2162"/>
      <c r="FV17" s="2162"/>
      <c r="FW17" s="2162"/>
      <c r="FX17" s="2162"/>
      <c r="FY17" s="3"/>
      <c r="FZ17" s="3"/>
      <c r="GA17" s="192"/>
      <c r="GB17" s="191"/>
      <c r="GC17" s="3"/>
      <c r="GD17" s="3"/>
      <c r="GE17" s="3"/>
      <c r="GF17" s="3"/>
      <c r="GG17" s="3"/>
      <c r="GH17" s="3"/>
      <c r="GI17" s="3"/>
      <c r="GJ17" s="176"/>
      <c r="GK17" s="4"/>
      <c r="GL17" s="178"/>
      <c r="GM17" s="4"/>
      <c r="GN17" s="8"/>
      <c r="GO17" s="8"/>
      <c r="GP17" s="8"/>
    </row>
    <row r="18" spans="1:198" ht="18.95" customHeight="1">
      <c r="A18" s="177"/>
      <c r="B18" s="1485"/>
      <c r="C18" s="1486"/>
      <c r="D18" s="1486"/>
      <c r="E18" s="1486"/>
      <c r="F18" s="1486"/>
      <c r="G18" s="1486"/>
      <c r="H18" s="1486"/>
      <c r="I18" s="1486"/>
      <c r="J18" s="179"/>
      <c r="K18" s="1419"/>
      <c r="L18" s="1419"/>
      <c r="M18" s="1419"/>
      <c r="N18" s="1419"/>
      <c r="O18" s="1419"/>
      <c r="P18" s="2163" t="s">
        <v>47</v>
      </c>
      <c r="Q18" s="2163"/>
      <c r="R18" s="194"/>
      <c r="S18" s="193"/>
      <c r="T18" s="2164"/>
      <c r="U18" s="2164"/>
      <c r="V18" s="2164"/>
      <c r="W18" s="2164"/>
      <c r="X18" s="2164"/>
      <c r="Y18" s="2163" t="s">
        <v>2301</v>
      </c>
      <c r="Z18" s="2163"/>
      <c r="AA18" s="194"/>
      <c r="AB18" s="193"/>
      <c r="AC18" s="1419"/>
      <c r="AD18" s="1419"/>
      <c r="AE18" s="1419"/>
      <c r="AF18" s="1419"/>
      <c r="AG18" s="1419"/>
      <c r="AH18" s="2163" t="s">
        <v>2301</v>
      </c>
      <c r="AI18" s="2163"/>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485"/>
      <c r="BC18" s="1486"/>
      <c r="BD18" s="1486"/>
      <c r="BE18" s="1486"/>
      <c r="BF18" s="1486"/>
      <c r="BG18" s="1486"/>
      <c r="BH18" s="1486"/>
      <c r="BI18" s="1486"/>
      <c r="BJ18" s="179"/>
      <c r="BK18" s="1419"/>
      <c r="BL18" s="1419"/>
      <c r="BM18" s="1419"/>
      <c r="BN18" s="1419"/>
      <c r="BO18" s="1419"/>
      <c r="BP18" s="2163" t="s">
        <v>47</v>
      </c>
      <c r="BQ18" s="2163"/>
      <c r="BR18" s="194"/>
      <c r="BS18" s="193"/>
      <c r="BT18" s="2164"/>
      <c r="BU18" s="2164"/>
      <c r="BV18" s="2164"/>
      <c r="BW18" s="2164"/>
      <c r="BX18" s="2164"/>
      <c r="BY18" s="2163" t="s">
        <v>2301</v>
      </c>
      <c r="BZ18" s="2163"/>
      <c r="CA18" s="194"/>
      <c r="CB18" s="193"/>
      <c r="CC18" s="1419"/>
      <c r="CD18" s="1419"/>
      <c r="CE18" s="1419"/>
      <c r="CF18" s="1419"/>
      <c r="CG18" s="1419"/>
      <c r="CH18" s="2163" t="s">
        <v>2301</v>
      </c>
      <c r="CI18" s="2163"/>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485"/>
      <c r="DC18" s="1486"/>
      <c r="DD18" s="1486"/>
      <c r="DE18" s="1486"/>
      <c r="DF18" s="1486"/>
      <c r="DG18" s="1486"/>
      <c r="DH18" s="1486"/>
      <c r="DI18" s="1486"/>
      <c r="DJ18" s="179"/>
      <c r="DK18" s="1419"/>
      <c r="DL18" s="1419"/>
      <c r="DM18" s="1419"/>
      <c r="DN18" s="1419"/>
      <c r="DO18" s="1419"/>
      <c r="DP18" s="2163" t="s">
        <v>47</v>
      </c>
      <c r="DQ18" s="2163"/>
      <c r="DR18" s="194"/>
      <c r="DS18" s="193"/>
      <c r="DT18" s="2164"/>
      <c r="DU18" s="2164"/>
      <c r="DV18" s="2164"/>
      <c r="DW18" s="2164"/>
      <c r="DX18" s="2164"/>
      <c r="DY18" s="2163" t="s">
        <v>2301</v>
      </c>
      <c r="DZ18" s="2163"/>
      <c r="EA18" s="194"/>
      <c r="EB18" s="193"/>
      <c r="EC18" s="1419"/>
      <c r="ED18" s="1419"/>
      <c r="EE18" s="1419"/>
      <c r="EF18" s="1419"/>
      <c r="EG18" s="1419"/>
      <c r="EH18" s="2163" t="s">
        <v>2301</v>
      </c>
      <c r="EI18" s="2163"/>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485"/>
      <c r="FC18" s="1486"/>
      <c r="FD18" s="1486"/>
      <c r="FE18" s="1486"/>
      <c r="FF18" s="1486"/>
      <c r="FG18" s="1486"/>
      <c r="FH18" s="1486"/>
      <c r="FI18" s="1486"/>
      <c r="FJ18" s="179"/>
      <c r="FK18" s="1419"/>
      <c r="FL18" s="1419"/>
      <c r="FM18" s="1419"/>
      <c r="FN18" s="1419"/>
      <c r="FO18" s="1419"/>
      <c r="FP18" s="2163" t="s">
        <v>47</v>
      </c>
      <c r="FQ18" s="2163"/>
      <c r="FR18" s="194"/>
      <c r="FS18" s="193"/>
      <c r="FT18" s="2164"/>
      <c r="FU18" s="2164"/>
      <c r="FV18" s="2164"/>
      <c r="FW18" s="2164"/>
      <c r="FX18" s="2164"/>
      <c r="FY18" s="2163" t="s">
        <v>2301</v>
      </c>
      <c r="FZ18" s="2163"/>
      <c r="GA18" s="194"/>
      <c r="GB18" s="193"/>
      <c r="GC18" s="1419"/>
      <c r="GD18" s="1419"/>
      <c r="GE18" s="1419"/>
      <c r="GF18" s="1419"/>
      <c r="GG18" s="1419"/>
      <c r="GH18" s="2163" t="s">
        <v>2301</v>
      </c>
      <c r="GI18" s="2163"/>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482" t="s">
        <v>2449</v>
      </c>
      <c r="C20" s="1483"/>
      <c r="D20" s="1483"/>
      <c r="E20" s="1483"/>
      <c r="F20" s="1483"/>
      <c r="G20" s="1483"/>
      <c r="H20" s="1483"/>
      <c r="I20" s="1484"/>
      <c r="J20" s="249" t="s">
        <v>2308</v>
      </c>
      <c r="K20" s="2153" t="s">
        <v>2311</v>
      </c>
      <c r="L20" s="2154"/>
      <c r="M20" s="2155"/>
      <c r="N20" s="2156"/>
      <c r="O20" s="2156"/>
      <c r="P20" s="2156"/>
      <c r="Q20" s="2156"/>
      <c r="R20" s="2157"/>
      <c r="S20" s="176" t="s">
        <v>2308</v>
      </c>
      <c r="T20" s="2153" t="s">
        <v>2311</v>
      </c>
      <c r="U20" s="2154"/>
      <c r="V20" s="2155"/>
      <c r="W20" s="2158"/>
      <c r="X20" s="2156"/>
      <c r="Y20" s="2156"/>
      <c r="Z20" s="2156"/>
      <c r="AA20" s="2157"/>
      <c r="AB20" s="176" t="s">
        <v>2308</v>
      </c>
      <c r="AC20" s="2153" t="s">
        <v>2311</v>
      </c>
      <c r="AD20" s="2154"/>
      <c r="AE20" s="2155"/>
      <c r="AF20" s="2158"/>
      <c r="AG20" s="2156"/>
      <c r="AH20" s="2156"/>
      <c r="AI20" s="2156"/>
      <c r="AJ20" s="2159"/>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482" t="s">
        <v>2449</v>
      </c>
      <c r="BC20" s="1483"/>
      <c r="BD20" s="1483"/>
      <c r="BE20" s="1483"/>
      <c r="BF20" s="1483"/>
      <c r="BG20" s="1483"/>
      <c r="BH20" s="1483"/>
      <c r="BI20" s="1484"/>
      <c r="BJ20" s="249" t="s">
        <v>2308</v>
      </c>
      <c r="BK20" s="2153" t="s">
        <v>2311</v>
      </c>
      <c r="BL20" s="2154"/>
      <c r="BM20" s="2155"/>
      <c r="BN20" s="2156"/>
      <c r="BO20" s="2156"/>
      <c r="BP20" s="2156"/>
      <c r="BQ20" s="2156"/>
      <c r="BR20" s="2157"/>
      <c r="BS20" s="176" t="s">
        <v>2308</v>
      </c>
      <c r="BT20" s="2153" t="s">
        <v>2311</v>
      </c>
      <c r="BU20" s="2154"/>
      <c r="BV20" s="2155"/>
      <c r="BW20" s="2158"/>
      <c r="BX20" s="2156"/>
      <c r="BY20" s="2156"/>
      <c r="BZ20" s="2156"/>
      <c r="CA20" s="2157"/>
      <c r="CB20" s="176" t="s">
        <v>2308</v>
      </c>
      <c r="CC20" s="2153" t="s">
        <v>2311</v>
      </c>
      <c r="CD20" s="2154"/>
      <c r="CE20" s="2155"/>
      <c r="CF20" s="2158"/>
      <c r="CG20" s="2156"/>
      <c r="CH20" s="2156"/>
      <c r="CI20" s="2156"/>
      <c r="CJ20" s="2159"/>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482" t="s">
        <v>2449</v>
      </c>
      <c r="DC20" s="1483"/>
      <c r="DD20" s="1483"/>
      <c r="DE20" s="1483"/>
      <c r="DF20" s="1483"/>
      <c r="DG20" s="1483"/>
      <c r="DH20" s="1483"/>
      <c r="DI20" s="1484"/>
      <c r="DJ20" s="249" t="s">
        <v>2308</v>
      </c>
      <c r="DK20" s="2153" t="s">
        <v>2311</v>
      </c>
      <c r="DL20" s="2154"/>
      <c r="DM20" s="2155"/>
      <c r="DN20" s="2156"/>
      <c r="DO20" s="2156"/>
      <c r="DP20" s="2156"/>
      <c r="DQ20" s="2156"/>
      <c r="DR20" s="2157"/>
      <c r="DS20" s="176" t="s">
        <v>2308</v>
      </c>
      <c r="DT20" s="2153" t="s">
        <v>2311</v>
      </c>
      <c r="DU20" s="2154"/>
      <c r="DV20" s="2155"/>
      <c r="DW20" s="2158"/>
      <c r="DX20" s="2156"/>
      <c r="DY20" s="2156"/>
      <c r="DZ20" s="2156"/>
      <c r="EA20" s="2157"/>
      <c r="EB20" s="176" t="s">
        <v>2308</v>
      </c>
      <c r="EC20" s="2153" t="s">
        <v>2311</v>
      </c>
      <c r="ED20" s="2154"/>
      <c r="EE20" s="2155"/>
      <c r="EF20" s="2158"/>
      <c r="EG20" s="2156"/>
      <c r="EH20" s="2156"/>
      <c r="EI20" s="2156"/>
      <c r="EJ20" s="2159"/>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482" t="s">
        <v>2449</v>
      </c>
      <c r="FC20" s="1483"/>
      <c r="FD20" s="1483"/>
      <c r="FE20" s="1483"/>
      <c r="FF20" s="1483"/>
      <c r="FG20" s="1483"/>
      <c r="FH20" s="1483"/>
      <c r="FI20" s="1484"/>
      <c r="FJ20" s="249" t="s">
        <v>2308</v>
      </c>
      <c r="FK20" s="2153" t="s">
        <v>2311</v>
      </c>
      <c r="FL20" s="2154"/>
      <c r="FM20" s="2155"/>
      <c r="FN20" s="2156"/>
      <c r="FO20" s="2156"/>
      <c r="FP20" s="2156"/>
      <c r="FQ20" s="2156"/>
      <c r="FR20" s="2157"/>
      <c r="FS20" s="176" t="s">
        <v>2308</v>
      </c>
      <c r="FT20" s="2153" t="s">
        <v>2311</v>
      </c>
      <c r="FU20" s="2154"/>
      <c r="FV20" s="2155"/>
      <c r="FW20" s="2158"/>
      <c r="FX20" s="2156"/>
      <c r="FY20" s="2156"/>
      <c r="FZ20" s="2156"/>
      <c r="GA20" s="2157"/>
      <c r="GB20" s="176" t="s">
        <v>2308</v>
      </c>
      <c r="GC20" s="2153" t="s">
        <v>2311</v>
      </c>
      <c r="GD20" s="2154"/>
      <c r="GE20" s="2155"/>
      <c r="GF20" s="2158"/>
      <c r="GG20" s="2156"/>
      <c r="GH20" s="2156"/>
      <c r="GI20" s="2156"/>
      <c r="GJ20" s="2159"/>
      <c r="GK20" s="4"/>
      <c r="GL20" s="178"/>
      <c r="GM20" s="230" t="str">
        <f>GT20&amp;GT21&amp;GT22&amp;GT23&amp;GT24&amp;GT25</f>
        <v/>
      </c>
      <c r="GN20" s="8"/>
      <c r="GO20" s="8"/>
      <c r="GP20" s="8"/>
    </row>
    <row r="21" spans="1:198" ht="23.1" customHeight="1">
      <c r="A21" s="177"/>
      <c r="B21" s="2160"/>
      <c r="C21" s="1568"/>
      <c r="D21" s="1568"/>
      <c r="E21" s="1568"/>
      <c r="F21" s="1568"/>
      <c r="G21" s="1568"/>
      <c r="H21" s="1568"/>
      <c r="I21" s="2161"/>
      <c r="J21" s="250"/>
      <c r="K21" s="2153" t="s">
        <v>2312</v>
      </c>
      <c r="L21" s="2154"/>
      <c r="M21" s="2155"/>
      <c r="N21" s="1540"/>
      <c r="O21" s="1540"/>
      <c r="P21" s="1540"/>
      <c r="Q21" s="1540"/>
      <c r="R21" s="190" t="s">
        <v>47</v>
      </c>
      <c r="S21" s="180"/>
      <c r="T21" s="2153" t="s">
        <v>2312</v>
      </c>
      <c r="U21" s="2154"/>
      <c r="V21" s="2154"/>
      <c r="W21" s="1448"/>
      <c r="X21" s="1443"/>
      <c r="Y21" s="1443"/>
      <c r="Z21" s="1443"/>
      <c r="AA21" s="190" t="s">
        <v>47</v>
      </c>
      <c r="AB21" s="180"/>
      <c r="AC21" s="2153" t="s">
        <v>2312</v>
      </c>
      <c r="AD21" s="2154"/>
      <c r="AE21" s="2154"/>
      <c r="AF21" s="1448"/>
      <c r="AG21" s="1443"/>
      <c r="AH21" s="1443"/>
      <c r="AI21" s="1443"/>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160"/>
      <c r="BC21" s="1568"/>
      <c r="BD21" s="1568"/>
      <c r="BE21" s="1568"/>
      <c r="BF21" s="1568"/>
      <c r="BG21" s="1568"/>
      <c r="BH21" s="1568"/>
      <c r="BI21" s="2161"/>
      <c r="BJ21" s="250"/>
      <c r="BK21" s="2153" t="s">
        <v>2312</v>
      </c>
      <c r="BL21" s="2154"/>
      <c r="BM21" s="2155"/>
      <c r="BN21" s="1540"/>
      <c r="BO21" s="1540"/>
      <c r="BP21" s="1540"/>
      <c r="BQ21" s="1540"/>
      <c r="BR21" s="190" t="s">
        <v>47</v>
      </c>
      <c r="BS21" s="180"/>
      <c r="BT21" s="2153" t="s">
        <v>2312</v>
      </c>
      <c r="BU21" s="2154"/>
      <c r="BV21" s="2154"/>
      <c r="BW21" s="1448"/>
      <c r="BX21" s="1443"/>
      <c r="BY21" s="1443"/>
      <c r="BZ21" s="1443"/>
      <c r="CA21" s="190" t="s">
        <v>47</v>
      </c>
      <c r="CB21" s="180"/>
      <c r="CC21" s="2153" t="s">
        <v>2312</v>
      </c>
      <c r="CD21" s="2154"/>
      <c r="CE21" s="2154"/>
      <c r="CF21" s="1448"/>
      <c r="CG21" s="1443"/>
      <c r="CH21" s="1443"/>
      <c r="CI21" s="1443"/>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160"/>
      <c r="DC21" s="1568"/>
      <c r="DD21" s="1568"/>
      <c r="DE21" s="1568"/>
      <c r="DF21" s="1568"/>
      <c r="DG21" s="1568"/>
      <c r="DH21" s="1568"/>
      <c r="DI21" s="2161"/>
      <c r="DJ21" s="250"/>
      <c r="DK21" s="2153" t="s">
        <v>2312</v>
      </c>
      <c r="DL21" s="2154"/>
      <c r="DM21" s="2155"/>
      <c r="DN21" s="1540"/>
      <c r="DO21" s="1540"/>
      <c r="DP21" s="1540"/>
      <c r="DQ21" s="1540"/>
      <c r="DR21" s="190" t="s">
        <v>47</v>
      </c>
      <c r="DS21" s="180"/>
      <c r="DT21" s="2153" t="s">
        <v>2312</v>
      </c>
      <c r="DU21" s="2154"/>
      <c r="DV21" s="2154"/>
      <c r="DW21" s="1448"/>
      <c r="DX21" s="1443"/>
      <c r="DY21" s="1443"/>
      <c r="DZ21" s="1443"/>
      <c r="EA21" s="190" t="s">
        <v>47</v>
      </c>
      <c r="EB21" s="180"/>
      <c r="EC21" s="2153" t="s">
        <v>2312</v>
      </c>
      <c r="ED21" s="2154"/>
      <c r="EE21" s="2154"/>
      <c r="EF21" s="1448"/>
      <c r="EG21" s="1443"/>
      <c r="EH21" s="1443"/>
      <c r="EI21" s="1443"/>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160"/>
      <c r="FC21" s="1568"/>
      <c r="FD21" s="1568"/>
      <c r="FE21" s="1568"/>
      <c r="FF21" s="1568"/>
      <c r="FG21" s="1568"/>
      <c r="FH21" s="1568"/>
      <c r="FI21" s="2161"/>
      <c r="FJ21" s="250"/>
      <c r="FK21" s="2153" t="s">
        <v>2312</v>
      </c>
      <c r="FL21" s="2154"/>
      <c r="FM21" s="2155"/>
      <c r="FN21" s="1540"/>
      <c r="FO21" s="1540"/>
      <c r="FP21" s="1540"/>
      <c r="FQ21" s="1540"/>
      <c r="FR21" s="190" t="s">
        <v>47</v>
      </c>
      <c r="FS21" s="180"/>
      <c r="FT21" s="2153" t="s">
        <v>2312</v>
      </c>
      <c r="FU21" s="2154"/>
      <c r="FV21" s="2154"/>
      <c r="FW21" s="1448"/>
      <c r="FX21" s="1443"/>
      <c r="FY21" s="1443"/>
      <c r="FZ21" s="1443"/>
      <c r="GA21" s="190" t="s">
        <v>47</v>
      </c>
      <c r="GB21" s="180"/>
      <c r="GC21" s="2153" t="s">
        <v>2312</v>
      </c>
      <c r="GD21" s="2154"/>
      <c r="GE21" s="2154"/>
      <c r="GF21" s="1448"/>
      <c r="GG21" s="1443"/>
      <c r="GH21" s="1443"/>
      <c r="GI21" s="1443"/>
      <c r="GJ21" s="175" t="s">
        <v>47</v>
      </c>
      <c r="GK21" s="4"/>
      <c r="GL21" s="178"/>
      <c r="GM21" s="230"/>
      <c r="GN21" s="8"/>
      <c r="GO21" s="8"/>
      <c r="GP21" s="8"/>
    </row>
    <row r="22" spans="1:198" ht="23.1" customHeight="1">
      <c r="A22" s="177"/>
      <c r="B22" s="2160"/>
      <c r="C22" s="1568"/>
      <c r="D22" s="1568"/>
      <c r="E22" s="1568"/>
      <c r="F22" s="1568"/>
      <c r="G22" s="1568"/>
      <c r="H22" s="1568"/>
      <c r="I22" s="2161"/>
      <c r="J22" s="249" t="s">
        <v>2309</v>
      </c>
      <c r="K22" s="2153" t="s">
        <v>2311</v>
      </c>
      <c r="L22" s="2154"/>
      <c r="M22" s="2155"/>
      <c r="N22" s="2156"/>
      <c r="O22" s="2156"/>
      <c r="P22" s="2156"/>
      <c r="Q22" s="2156"/>
      <c r="R22" s="2157"/>
      <c r="S22" s="176" t="s">
        <v>2309</v>
      </c>
      <c r="T22" s="2153" t="s">
        <v>2311</v>
      </c>
      <c r="U22" s="2154"/>
      <c r="V22" s="2155"/>
      <c r="W22" s="2158"/>
      <c r="X22" s="2156"/>
      <c r="Y22" s="2156"/>
      <c r="Z22" s="2156"/>
      <c r="AA22" s="2157"/>
      <c r="AB22" s="176" t="s">
        <v>2309</v>
      </c>
      <c r="AC22" s="2153" t="s">
        <v>2311</v>
      </c>
      <c r="AD22" s="2154"/>
      <c r="AE22" s="2155"/>
      <c r="AF22" s="2158"/>
      <c r="AG22" s="2156"/>
      <c r="AH22" s="2156"/>
      <c r="AI22" s="2156"/>
      <c r="AJ22" s="2159"/>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160"/>
      <c r="BC22" s="1568"/>
      <c r="BD22" s="1568"/>
      <c r="BE22" s="1568"/>
      <c r="BF22" s="1568"/>
      <c r="BG22" s="1568"/>
      <c r="BH22" s="1568"/>
      <c r="BI22" s="2161"/>
      <c r="BJ22" s="249" t="s">
        <v>2309</v>
      </c>
      <c r="BK22" s="2153" t="s">
        <v>2311</v>
      </c>
      <c r="BL22" s="2154"/>
      <c r="BM22" s="2155"/>
      <c r="BN22" s="2156"/>
      <c r="BO22" s="2156"/>
      <c r="BP22" s="2156"/>
      <c r="BQ22" s="2156"/>
      <c r="BR22" s="2157"/>
      <c r="BS22" s="176" t="s">
        <v>2309</v>
      </c>
      <c r="BT22" s="2153" t="s">
        <v>2311</v>
      </c>
      <c r="BU22" s="2154"/>
      <c r="BV22" s="2155"/>
      <c r="BW22" s="2158"/>
      <c r="BX22" s="2156"/>
      <c r="BY22" s="2156"/>
      <c r="BZ22" s="2156"/>
      <c r="CA22" s="2157"/>
      <c r="CB22" s="176" t="s">
        <v>2309</v>
      </c>
      <c r="CC22" s="2153" t="s">
        <v>2311</v>
      </c>
      <c r="CD22" s="2154"/>
      <c r="CE22" s="2155"/>
      <c r="CF22" s="2158"/>
      <c r="CG22" s="2156"/>
      <c r="CH22" s="2156"/>
      <c r="CI22" s="2156"/>
      <c r="CJ22" s="2159"/>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160"/>
      <c r="DC22" s="1568"/>
      <c r="DD22" s="1568"/>
      <c r="DE22" s="1568"/>
      <c r="DF22" s="1568"/>
      <c r="DG22" s="1568"/>
      <c r="DH22" s="1568"/>
      <c r="DI22" s="2161"/>
      <c r="DJ22" s="249" t="s">
        <v>2309</v>
      </c>
      <c r="DK22" s="2153" t="s">
        <v>2311</v>
      </c>
      <c r="DL22" s="2154"/>
      <c r="DM22" s="2155"/>
      <c r="DN22" s="2156"/>
      <c r="DO22" s="2156"/>
      <c r="DP22" s="2156"/>
      <c r="DQ22" s="2156"/>
      <c r="DR22" s="2157"/>
      <c r="DS22" s="176" t="s">
        <v>2309</v>
      </c>
      <c r="DT22" s="2153" t="s">
        <v>2311</v>
      </c>
      <c r="DU22" s="2154"/>
      <c r="DV22" s="2155"/>
      <c r="DW22" s="2158"/>
      <c r="DX22" s="2156"/>
      <c r="DY22" s="2156"/>
      <c r="DZ22" s="2156"/>
      <c r="EA22" s="2157"/>
      <c r="EB22" s="176" t="s">
        <v>2309</v>
      </c>
      <c r="EC22" s="2153" t="s">
        <v>2311</v>
      </c>
      <c r="ED22" s="2154"/>
      <c r="EE22" s="2155"/>
      <c r="EF22" s="2158"/>
      <c r="EG22" s="2156"/>
      <c r="EH22" s="2156"/>
      <c r="EI22" s="2156"/>
      <c r="EJ22" s="2159"/>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160"/>
      <c r="FC22" s="1568"/>
      <c r="FD22" s="1568"/>
      <c r="FE22" s="1568"/>
      <c r="FF22" s="1568"/>
      <c r="FG22" s="1568"/>
      <c r="FH22" s="1568"/>
      <c r="FI22" s="2161"/>
      <c r="FJ22" s="249" t="s">
        <v>2309</v>
      </c>
      <c r="FK22" s="2153" t="s">
        <v>2311</v>
      </c>
      <c r="FL22" s="2154"/>
      <c r="FM22" s="2155"/>
      <c r="FN22" s="2156"/>
      <c r="FO22" s="2156"/>
      <c r="FP22" s="2156"/>
      <c r="FQ22" s="2156"/>
      <c r="FR22" s="2157"/>
      <c r="FS22" s="176" t="s">
        <v>2309</v>
      </c>
      <c r="FT22" s="2153" t="s">
        <v>2311</v>
      </c>
      <c r="FU22" s="2154"/>
      <c r="FV22" s="2155"/>
      <c r="FW22" s="2158"/>
      <c r="FX22" s="2156"/>
      <c r="FY22" s="2156"/>
      <c r="FZ22" s="2156"/>
      <c r="GA22" s="2157"/>
      <c r="GB22" s="176" t="s">
        <v>2309</v>
      </c>
      <c r="GC22" s="2153" t="s">
        <v>2311</v>
      </c>
      <c r="GD22" s="2154"/>
      <c r="GE22" s="2155"/>
      <c r="GF22" s="2158"/>
      <c r="GG22" s="2156"/>
      <c r="GH22" s="2156"/>
      <c r="GI22" s="2156"/>
      <c r="GJ22" s="2159"/>
      <c r="GK22" s="4"/>
      <c r="GL22" s="178"/>
      <c r="GM22" s="230"/>
      <c r="GN22" s="8"/>
      <c r="GO22" s="8"/>
      <c r="GP22" s="8"/>
    </row>
    <row r="23" spans="1:198" ht="23.1" customHeight="1">
      <c r="A23" s="177"/>
      <c r="B23" s="2160"/>
      <c r="C23" s="1568"/>
      <c r="D23" s="1568"/>
      <c r="E23" s="1568"/>
      <c r="F23" s="1568"/>
      <c r="G23" s="1568"/>
      <c r="H23" s="1568"/>
      <c r="I23" s="2161"/>
      <c r="J23" s="250"/>
      <c r="K23" s="2153" t="s">
        <v>2312</v>
      </c>
      <c r="L23" s="2154"/>
      <c r="M23" s="2155"/>
      <c r="N23" s="1540"/>
      <c r="O23" s="1540"/>
      <c r="P23" s="1540"/>
      <c r="Q23" s="1540"/>
      <c r="R23" s="190" t="s">
        <v>47</v>
      </c>
      <c r="S23" s="180"/>
      <c r="T23" s="2153" t="s">
        <v>2312</v>
      </c>
      <c r="U23" s="2154"/>
      <c r="V23" s="2154"/>
      <c r="W23" s="1448"/>
      <c r="X23" s="1443"/>
      <c r="Y23" s="1443"/>
      <c r="Z23" s="1443"/>
      <c r="AA23" s="190" t="s">
        <v>47</v>
      </c>
      <c r="AB23" s="180"/>
      <c r="AC23" s="2153" t="s">
        <v>2312</v>
      </c>
      <c r="AD23" s="2154"/>
      <c r="AE23" s="2154"/>
      <c r="AF23" s="1448"/>
      <c r="AG23" s="1443"/>
      <c r="AH23" s="1443"/>
      <c r="AI23" s="1443"/>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160"/>
      <c r="BC23" s="1568"/>
      <c r="BD23" s="1568"/>
      <c r="BE23" s="1568"/>
      <c r="BF23" s="1568"/>
      <c r="BG23" s="1568"/>
      <c r="BH23" s="1568"/>
      <c r="BI23" s="2161"/>
      <c r="BJ23" s="250"/>
      <c r="BK23" s="2153" t="s">
        <v>2312</v>
      </c>
      <c r="BL23" s="2154"/>
      <c r="BM23" s="2155"/>
      <c r="BN23" s="1540"/>
      <c r="BO23" s="1540"/>
      <c r="BP23" s="1540"/>
      <c r="BQ23" s="1540"/>
      <c r="BR23" s="190" t="s">
        <v>47</v>
      </c>
      <c r="BS23" s="180"/>
      <c r="BT23" s="2153" t="s">
        <v>2312</v>
      </c>
      <c r="BU23" s="2154"/>
      <c r="BV23" s="2154"/>
      <c r="BW23" s="1448"/>
      <c r="BX23" s="1443"/>
      <c r="BY23" s="1443"/>
      <c r="BZ23" s="1443"/>
      <c r="CA23" s="190" t="s">
        <v>47</v>
      </c>
      <c r="CB23" s="180"/>
      <c r="CC23" s="2153" t="s">
        <v>2312</v>
      </c>
      <c r="CD23" s="2154"/>
      <c r="CE23" s="2154"/>
      <c r="CF23" s="1448"/>
      <c r="CG23" s="1443"/>
      <c r="CH23" s="1443"/>
      <c r="CI23" s="1443"/>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160"/>
      <c r="DC23" s="1568"/>
      <c r="DD23" s="1568"/>
      <c r="DE23" s="1568"/>
      <c r="DF23" s="1568"/>
      <c r="DG23" s="1568"/>
      <c r="DH23" s="1568"/>
      <c r="DI23" s="2161"/>
      <c r="DJ23" s="250"/>
      <c r="DK23" s="2153" t="s">
        <v>2312</v>
      </c>
      <c r="DL23" s="2154"/>
      <c r="DM23" s="2155"/>
      <c r="DN23" s="1540"/>
      <c r="DO23" s="1540"/>
      <c r="DP23" s="1540"/>
      <c r="DQ23" s="1540"/>
      <c r="DR23" s="190" t="s">
        <v>47</v>
      </c>
      <c r="DS23" s="180"/>
      <c r="DT23" s="2153" t="s">
        <v>2312</v>
      </c>
      <c r="DU23" s="2154"/>
      <c r="DV23" s="2154"/>
      <c r="DW23" s="1448"/>
      <c r="DX23" s="1443"/>
      <c r="DY23" s="1443"/>
      <c r="DZ23" s="1443"/>
      <c r="EA23" s="190" t="s">
        <v>47</v>
      </c>
      <c r="EB23" s="180"/>
      <c r="EC23" s="2153" t="s">
        <v>2312</v>
      </c>
      <c r="ED23" s="2154"/>
      <c r="EE23" s="2154"/>
      <c r="EF23" s="1448"/>
      <c r="EG23" s="1443"/>
      <c r="EH23" s="1443"/>
      <c r="EI23" s="1443"/>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160"/>
      <c r="FC23" s="1568"/>
      <c r="FD23" s="1568"/>
      <c r="FE23" s="1568"/>
      <c r="FF23" s="1568"/>
      <c r="FG23" s="1568"/>
      <c r="FH23" s="1568"/>
      <c r="FI23" s="2161"/>
      <c r="FJ23" s="250"/>
      <c r="FK23" s="2153" t="s">
        <v>2312</v>
      </c>
      <c r="FL23" s="2154"/>
      <c r="FM23" s="2155"/>
      <c r="FN23" s="1540"/>
      <c r="FO23" s="1540"/>
      <c r="FP23" s="1540"/>
      <c r="FQ23" s="1540"/>
      <c r="FR23" s="190" t="s">
        <v>47</v>
      </c>
      <c r="FS23" s="180"/>
      <c r="FT23" s="2153" t="s">
        <v>2312</v>
      </c>
      <c r="FU23" s="2154"/>
      <c r="FV23" s="2154"/>
      <c r="FW23" s="1448"/>
      <c r="FX23" s="1443"/>
      <c r="FY23" s="1443"/>
      <c r="FZ23" s="1443"/>
      <c r="GA23" s="190" t="s">
        <v>47</v>
      </c>
      <c r="GB23" s="180"/>
      <c r="GC23" s="2153" t="s">
        <v>2312</v>
      </c>
      <c r="GD23" s="2154"/>
      <c r="GE23" s="2154"/>
      <c r="GF23" s="1448"/>
      <c r="GG23" s="1443"/>
      <c r="GH23" s="1443"/>
      <c r="GI23" s="1443"/>
      <c r="GJ23" s="175" t="s">
        <v>47</v>
      </c>
      <c r="GK23" s="4"/>
      <c r="GL23" s="178"/>
      <c r="GM23" s="230"/>
      <c r="GN23" s="8"/>
      <c r="GO23" s="8"/>
      <c r="GP23" s="8"/>
    </row>
    <row r="24" spans="1:198" ht="23.1" customHeight="1">
      <c r="A24" s="177"/>
      <c r="B24" s="2160"/>
      <c r="C24" s="1568"/>
      <c r="D24" s="1568"/>
      <c r="E24" s="1568"/>
      <c r="F24" s="1568"/>
      <c r="G24" s="1568"/>
      <c r="H24" s="1568"/>
      <c r="I24" s="2161"/>
      <c r="J24" s="181" t="s">
        <v>2310</v>
      </c>
      <c r="K24" s="2153" t="s">
        <v>2311</v>
      </c>
      <c r="L24" s="2154"/>
      <c r="M24" s="2155"/>
      <c r="N24" s="2156"/>
      <c r="O24" s="2156"/>
      <c r="P24" s="2156"/>
      <c r="Q24" s="2156"/>
      <c r="R24" s="2157"/>
      <c r="S24" s="3" t="s">
        <v>2310</v>
      </c>
      <c r="T24" s="2153" t="s">
        <v>2311</v>
      </c>
      <c r="U24" s="2154"/>
      <c r="V24" s="2155"/>
      <c r="W24" s="2158"/>
      <c r="X24" s="2156"/>
      <c r="Y24" s="2156"/>
      <c r="Z24" s="2156"/>
      <c r="AA24" s="2157"/>
      <c r="AB24" s="3" t="s">
        <v>2310</v>
      </c>
      <c r="AC24" s="2153" t="s">
        <v>2311</v>
      </c>
      <c r="AD24" s="2154"/>
      <c r="AE24" s="2155"/>
      <c r="AF24" s="2158"/>
      <c r="AG24" s="2156"/>
      <c r="AH24" s="2156"/>
      <c r="AI24" s="2156"/>
      <c r="AJ24" s="2159"/>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160"/>
      <c r="BC24" s="1568"/>
      <c r="BD24" s="1568"/>
      <c r="BE24" s="1568"/>
      <c r="BF24" s="1568"/>
      <c r="BG24" s="1568"/>
      <c r="BH24" s="1568"/>
      <c r="BI24" s="2161"/>
      <c r="BJ24" s="181" t="s">
        <v>2310</v>
      </c>
      <c r="BK24" s="2153" t="s">
        <v>2311</v>
      </c>
      <c r="BL24" s="2154"/>
      <c r="BM24" s="2155"/>
      <c r="BN24" s="2156"/>
      <c r="BO24" s="2156"/>
      <c r="BP24" s="2156"/>
      <c r="BQ24" s="2156"/>
      <c r="BR24" s="2157"/>
      <c r="BS24" s="3" t="s">
        <v>2310</v>
      </c>
      <c r="BT24" s="2153" t="s">
        <v>2311</v>
      </c>
      <c r="BU24" s="2154"/>
      <c r="BV24" s="2155"/>
      <c r="BW24" s="2158"/>
      <c r="BX24" s="2156"/>
      <c r="BY24" s="2156"/>
      <c r="BZ24" s="2156"/>
      <c r="CA24" s="2157"/>
      <c r="CB24" s="3" t="s">
        <v>2310</v>
      </c>
      <c r="CC24" s="2153" t="s">
        <v>2311</v>
      </c>
      <c r="CD24" s="2154"/>
      <c r="CE24" s="2155"/>
      <c r="CF24" s="2158"/>
      <c r="CG24" s="2156"/>
      <c r="CH24" s="2156"/>
      <c r="CI24" s="2156"/>
      <c r="CJ24" s="2159"/>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160"/>
      <c r="DC24" s="1568"/>
      <c r="DD24" s="1568"/>
      <c r="DE24" s="1568"/>
      <c r="DF24" s="1568"/>
      <c r="DG24" s="1568"/>
      <c r="DH24" s="1568"/>
      <c r="DI24" s="2161"/>
      <c r="DJ24" s="181" t="s">
        <v>2310</v>
      </c>
      <c r="DK24" s="2153" t="s">
        <v>2311</v>
      </c>
      <c r="DL24" s="2154"/>
      <c r="DM24" s="2155"/>
      <c r="DN24" s="2156"/>
      <c r="DO24" s="2156"/>
      <c r="DP24" s="2156"/>
      <c r="DQ24" s="2156"/>
      <c r="DR24" s="2157"/>
      <c r="DS24" s="3" t="s">
        <v>2310</v>
      </c>
      <c r="DT24" s="2153" t="s">
        <v>2311</v>
      </c>
      <c r="DU24" s="2154"/>
      <c r="DV24" s="2155"/>
      <c r="DW24" s="2158"/>
      <c r="DX24" s="2156"/>
      <c r="DY24" s="2156"/>
      <c r="DZ24" s="2156"/>
      <c r="EA24" s="2157"/>
      <c r="EB24" s="3" t="s">
        <v>2310</v>
      </c>
      <c r="EC24" s="2153" t="s">
        <v>2311</v>
      </c>
      <c r="ED24" s="2154"/>
      <c r="EE24" s="2155"/>
      <c r="EF24" s="2158"/>
      <c r="EG24" s="2156"/>
      <c r="EH24" s="2156"/>
      <c r="EI24" s="2156"/>
      <c r="EJ24" s="2159"/>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160"/>
      <c r="FC24" s="1568"/>
      <c r="FD24" s="1568"/>
      <c r="FE24" s="1568"/>
      <c r="FF24" s="1568"/>
      <c r="FG24" s="1568"/>
      <c r="FH24" s="1568"/>
      <c r="FI24" s="2161"/>
      <c r="FJ24" s="181" t="s">
        <v>2310</v>
      </c>
      <c r="FK24" s="2153" t="s">
        <v>2311</v>
      </c>
      <c r="FL24" s="2154"/>
      <c r="FM24" s="2155"/>
      <c r="FN24" s="2156"/>
      <c r="FO24" s="2156"/>
      <c r="FP24" s="2156"/>
      <c r="FQ24" s="2156"/>
      <c r="FR24" s="2157"/>
      <c r="FS24" s="3" t="s">
        <v>2310</v>
      </c>
      <c r="FT24" s="2153" t="s">
        <v>2311</v>
      </c>
      <c r="FU24" s="2154"/>
      <c r="FV24" s="2155"/>
      <c r="FW24" s="2158"/>
      <c r="FX24" s="2156"/>
      <c r="FY24" s="2156"/>
      <c r="FZ24" s="2156"/>
      <c r="GA24" s="2157"/>
      <c r="GB24" s="3" t="s">
        <v>2310</v>
      </c>
      <c r="GC24" s="2153" t="s">
        <v>2311</v>
      </c>
      <c r="GD24" s="2154"/>
      <c r="GE24" s="2155"/>
      <c r="GF24" s="2158"/>
      <c r="GG24" s="2156"/>
      <c r="GH24" s="2156"/>
      <c r="GI24" s="2156"/>
      <c r="GJ24" s="2159"/>
      <c r="GK24" s="4"/>
      <c r="GL24" s="178"/>
      <c r="GM24" s="230"/>
      <c r="GN24" s="8"/>
      <c r="GO24" s="8"/>
      <c r="GP24" s="8"/>
    </row>
    <row r="25" spans="1:198" ht="23.1" customHeight="1">
      <c r="A25" s="177"/>
      <c r="B25" s="1485"/>
      <c r="C25" s="1486"/>
      <c r="D25" s="1486"/>
      <c r="E25" s="1486"/>
      <c r="F25" s="1486"/>
      <c r="G25" s="1486"/>
      <c r="H25" s="1486"/>
      <c r="I25" s="1487"/>
      <c r="J25" s="179"/>
      <c r="K25" s="2153" t="s">
        <v>2312</v>
      </c>
      <c r="L25" s="2154"/>
      <c r="M25" s="2155"/>
      <c r="N25" s="1443"/>
      <c r="O25" s="1443"/>
      <c r="P25" s="1443"/>
      <c r="Q25" s="1443"/>
      <c r="R25" s="190" t="s">
        <v>47</v>
      </c>
      <c r="S25" s="7"/>
      <c r="T25" s="2153" t="s">
        <v>2312</v>
      </c>
      <c r="U25" s="2154"/>
      <c r="V25" s="2154"/>
      <c r="W25" s="1448"/>
      <c r="X25" s="1443"/>
      <c r="Y25" s="1443"/>
      <c r="Z25" s="1443"/>
      <c r="AA25" s="190" t="s">
        <v>47</v>
      </c>
      <c r="AB25" s="7"/>
      <c r="AC25" s="2153" t="s">
        <v>2312</v>
      </c>
      <c r="AD25" s="2154"/>
      <c r="AE25" s="2154"/>
      <c r="AF25" s="1448"/>
      <c r="AG25" s="1443"/>
      <c r="AH25" s="1443"/>
      <c r="AI25" s="1443"/>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485"/>
      <c r="BC25" s="1486"/>
      <c r="BD25" s="1486"/>
      <c r="BE25" s="1486"/>
      <c r="BF25" s="1486"/>
      <c r="BG25" s="1486"/>
      <c r="BH25" s="1486"/>
      <c r="BI25" s="1487"/>
      <c r="BJ25" s="179"/>
      <c r="BK25" s="2153" t="s">
        <v>2312</v>
      </c>
      <c r="BL25" s="2154"/>
      <c r="BM25" s="2155"/>
      <c r="BN25" s="1443"/>
      <c r="BO25" s="1443"/>
      <c r="BP25" s="1443"/>
      <c r="BQ25" s="1443"/>
      <c r="BR25" s="190" t="s">
        <v>47</v>
      </c>
      <c r="BS25" s="7"/>
      <c r="BT25" s="2153" t="s">
        <v>2312</v>
      </c>
      <c r="BU25" s="2154"/>
      <c r="BV25" s="2154"/>
      <c r="BW25" s="1448"/>
      <c r="BX25" s="1443"/>
      <c r="BY25" s="1443"/>
      <c r="BZ25" s="1443"/>
      <c r="CA25" s="190" t="s">
        <v>47</v>
      </c>
      <c r="CB25" s="7"/>
      <c r="CC25" s="2153" t="s">
        <v>2312</v>
      </c>
      <c r="CD25" s="2154"/>
      <c r="CE25" s="2154"/>
      <c r="CF25" s="1448"/>
      <c r="CG25" s="1443"/>
      <c r="CH25" s="1443"/>
      <c r="CI25" s="1443"/>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485"/>
      <c r="DC25" s="1486"/>
      <c r="DD25" s="1486"/>
      <c r="DE25" s="1486"/>
      <c r="DF25" s="1486"/>
      <c r="DG25" s="1486"/>
      <c r="DH25" s="1486"/>
      <c r="DI25" s="1487"/>
      <c r="DJ25" s="179"/>
      <c r="DK25" s="2153" t="s">
        <v>2312</v>
      </c>
      <c r="DL25" s="2154"/>
      <c r="DM25" s="2155"/>
      <c r="DN25" s="1443"/>
      <c r="DO25" s="1443"/>
      <c r="DP25" s="1443"/>
      <c r="DQ25" s="1443"/>
      <c r="DR25" s="190" t="s">
        <v>47</v>
      </c>
      <c r="DS25" s="7"/>
      <c r="DT25" s="2153" t="s">
        <v>2312</v>
      </c>
      <c r="DU25" s="2154"/>
      <c r="DV25" s="2154"/>
      <c r="DW25" s="1448"/>
      <c r="DX25" s="1443"/>
      <c r="DY25" s="1443"/>
      <c r="DZ25" s="1443"/>
      <c r="EA25" s="190" t="s">
        <v>47</v>
      </c>
      <c r="EB25" s="7"/>
      <c r="EC25" s="2153" t="s">
        <v>2312</v>
      </c>
      <c r="ED25" s="2154"/>
      <c r="EE25" s="2154"/>
      <c r="EF25" s="1448"/>
      <c r="EG25" s="1443"/>
      <c r="EH25" s="1443"/>
      <c r="EI25" s="1443"/>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485"/>
      <c r="FC25" s="1486"/>
      <c r="FD25" s="1486"/>
      <c r="FE25" s="1486"/>
      <c r="FF25" s="1486"/>
      <c r="FG25" s="1486"/>
      <c r="FH25" s="1486"/>
      <c r="FI25" s="1487"/>
      <c r="FJ25" s="179"/>
      <c r="FK25" s="2153" t="s">
        <v>2312</v>
      </c>
      <c r="FL25" s="2154"/>
      <c r="FM25" s="2155"/>
      <c r="FN25" s="1443"/>
      <c r="FO25" s="1443"/>
      <c r="FP25" s="1443"/>
      <c r="FQ25" s="1443"/>
      <c r="FR25" s="190" t="s">
        <v>47</v>
      </c>
      <c r="FS25" s="7"/>
      <c r="FT25" s="2153" t="s">
        <v>2312</v>
      </c>
      <c r="FU25" s="2154"/>
      <c r="FV25" s="2154"/>
      <c r="FW25" s="1448"/>
      <c r="FX25" s="1443"/>
      <c r="FY25" s="1443"/>
      <c r="FZ25" s="1443"/>
      <c r="GA25" s="190" t="s">
        <v>47</v>
      </c>
      <c r="GB25" s="7"/>
      <c r="GC25" s="2153" t="s">
        <v>2312</v>
      </c>
      <c r="GD25" s="2154"/>
      <c r="GE25" s="2154"/>
      <c r="GF25" s="1448"/>
      <c r="GG25" s="1443"/>
      <c r="GH25" s="1443"/>
      <c r="GI25" s="1443"/>
      <c r="GJ25" s="175" t="s">
        <v>47</v>
      </c>
      <c r="GK25" s="4"/>
      <c r="GL25" s="178"/>
      <c r="GM25" s="4"/>
      <c r="GN25" s="8"/>
      <c r="GO25" s="8"/>
      <c r="GP25" s="8"/>
    </row>
    <row r="26" spans="1:198" ht="23.1" customHeight="1">
      <c r="A26" s="177"/>
      <c r="B26" s="1489" t="s">
        <v>2450</v>
      </c>
      <c r="C26" s="1490"/>
      <c r="D26" s="1490"/>
      <c r="E26" s="1490"/>
      <c r="F26" s="1490"/>
      <c r="G26" s="1490"/>
      <c r="H26" s="1490"/>
      <c r="I26" s="1490"/>
      <c r="J26" s="182"/>
      <c r="K26" s="1451"/>
      <c r="L26" s="1451"/>
      <c r="M26" s="1451"/>
      <c r="N26" s="1451"/>
      <c r="O26" s="1451"/>
      <c r="P26" s="1443" t="s">
        <v>48</v>
      </c>
      <c r="Q26" s="1443"/>
      <c r="R26" s="190"/>
      <c r="S26" s="189"/>
      <c r="T26" s="1451"/>
      <c r="U26" s="1451"/>
      <c r="V26" s="1451"/>
      <c r="W26" s="1451"/>
      <c r="X26" s="1451"/>
      <c r="Y26" s="1443" t="s">
        <v>48</v>
      </c>
      <c r="Z26" s="1443"/>
      <c r="AA26" s="190"/>
      <c r="AB26" s="189"/>
      <c r="AC26" s="1451"/>
      <c r="AD26" s="1451"/>
      <c r="AE26" s="1451"/>
      <c r="AF26" s="1451"/>
      <c r="AG26" s="1451"/>
      <c r="AH26" s="1443" t="s">
        <v>48</v>
      </c>
      <c r="AI26" s="1443"/>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489" t="s">
        <v>2450</v>
      </c>
      <c r="BC26" s="1490"/>
      <c r="BD26" s="1490"/>
      <c r="BE26" s="1490"/>
      <c r="BF26" s="1490"/>
      <c r="BG26" s="1490"/>
      <c r="BH26" s="1490"/>
      <c r="BI26" s="1490"/>
      <c r="BJ26" s="182"/>
      <c r="BK26" s="1451"/>
      <c r="BL26" s="1451"/>
      <c r="BM26" s="1451"/>
      <c r="BN26" s="1451"/>
      <c r="BO26" s="1451"/>
      <c r="BP26" s="1443" t="s">
        <v>48</v>
      </c>
      <c r="BQ26" s="1443"/>
      <c r="BR26" s="190"/>
      <c r="BS26" s="189"/>
      <c r="BT26" s="1451"/>
      <c r="BU26" s="1451"/>
      <c r="BV26" s="1451"/>
      <c r="BW26" s="1451"/>
      <c r="BX26" s="1451"/>
      <c r="BY26" s="1443" t="s">
        <v>48</v>
      </c>
      <c r="BZ26" s="1443"/>
      <c r="CA26" s="190"/>
      <c r="CB26" s="189"/>
      <c r="CC26" s="1451"/>
      <c r="CD26" s="1451"/>
      <c r="CE26" s="1451"/>
      <c r="CF26" s="1451"/>
      <c r="CG26" s="1451"/>
      <c r="CH26" s="1443" t="s">
        <v>48</v>
      </c>
      <c r="CI26" s="1443"/>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489" t="s">
        <v>2450</v>
      </c>
      <c r="DC26" s="1490"/>
      <c r="DD26" s="1490"/>
      <c r="DE26" s="1490"/>
      <c r="DF26" s="1490"/>
      <c r="DG26" s="1490"/>
      <c r="DH26" s="1490"/>
      <c r="DI26" s="1490"/>
      <c r="DJ26" s="182"/>
      <c r="DK26" s="1451"/>
      <c r="DL26" s="1451"/>
      <c r="DM26" s="1451"/>
      <c r="DN26" s="1451"/>
      <c r="DO26" s="1451"/>
      <c r="DP26" s="1443" t="s">
        <v>48</v>
      </c>
      <c r="DQ26" s="1443"/>
      <c r="DR26" s="190"/>
      <c r="DS26" s="189"/>
      <c r="DT26" s="1451"/>
      <c r="DU26" s="1451"/>
      <c r="DV26" s="1451"/>
      <c r="DW26" s="1451"/>
      <c r="DX26" s="1451"/>
      <c r="DY26" s="1443" t="s">
        <v>48</v>
      </c>
      <c r="DZ26" s="1443"/>
      <c r="EA26" s="190"/>
      <c r="EB26" s="189"/>
      <c r="EC26" s="1451"/>
      <c r="ED26" s="1451"/>
      <c r="EE26" s="1451"/>
      <c r="EF26" s="1451"/>
      <c r="EG26" s="1451"/>
      <c r="EH26" s="1443" t="s">
        <v>48</v>
      </c>
      <c r="EI26" s="1443"/>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489" t="s">
        <v>2450</v>
      </c>
      <c r="FC26" s="1490"/>
      <c r="FD26" s="1490"/>
      <c r="FE26" s="1490"/>
      <c r="FF26" s="1490"/>
      <c r="FG26" s="1490"/>
      <c r="FH26" s="1490"/>
      <c r="FI26" s="1490"/>
      <c r="FJ26" s="182"/>
      <c r="FK26" s="1451"/>
      <c r="FL26" s="1451"/>
      <c r="FM26" s="1451"/>
      <c r="FN26" s="1451"/>
      <c r="FO26" s="1451"/>
      <c r="FP26" s="1443" t="s">
        <v>48</v>
      </c>
      <c r="FQ26" s="1443"/>
      <c r="FR26" s="190"/>
      <c r="FS26" s="189"/>
      <c r="FT26" s="1451"/>
      <c r="FU26" s="1451"/>
      <c r="FV26" s="1451"/>
      <c r="FW26" s="1451"/>
      <c r="FX26" s="1451"/>
      <c r="FY26" s="1443" t="s">
        <v>48</v>
      </c>
      <c r="FZ26" s="1443"/>
      <c r="GA26" s="190"/>
      <c r="GB26" s="189"/>
      <c r="GC26" s="1451"/>
      <c r="GD26" s="1451"/>
      <c r="GE26" s="1451"/>
      <c r="GF26" s="1451"/>
      <c r="GG26" s="1451"/>
      <c r="GH26" s="1443" t="s">
        <v>48</v>
      </c>
      <c r="GI26" s="1443"/>
      <c r="GJ26" s="175"/>
      <c r="GK26" s="4"/>
      <c r="GL26" s="178"/>
      <c r="GM26" s="230"/>
      <c r="GN26" s="8"/>
      <c r="GO26" s="8"/>
      <c r="GP26" s="8"/>
    </row>
    <row r="27" spans="1:198" ht="8.4499999999999993" hidden="1" customHeight="1">
      <c r="A27" s="177"/>
      <c r="B27" s="1491"/>
      <c r="C27" s="1492"/>
      <c r="D27" s="1492"/>
      <c r="E27" s="1492"/>
      <c r="F27" s="1492"/>
      <c r="G27" s="1492"/>
      <c r="H27" s="1492"/>
      <c r="I27" s="1492"/>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491"/>
      <c r="BC27" s="1492"/>
      <c r="BD27" s="1492"/>
      <c r="BE27" s="1492"/>
      <c r="BF27" s="1492"/>
      <c r="BG27" s="1492"/>
      <c r="BH27" s="1492"/>
      <c r="BI27" s="1492"/>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491"/>
      <c r="DC27" s="1492"/>
      <c r="DD27" s="1492"/>
      <c r="DE27" s="1492"/>
      <c r="DF27" s="1492"/>
      <c r="DG27" s="1492"/>
      <c r="DH27" s="1492"/>
      <c r="DI27" s="1492"/>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491"/>
      <c r="FC27" s="1492"/>
      <c r="FD27" s="1492"/>
      <c r="FE27" s="1492"/>
      <c r="FF27" s="1492"/>
      <c r="FG27" s="1492"/>
      <c r="FH27" s="1492"/>
      <c r="FI27" s="1492"/>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493"/>
      <c r="C28" s="1494"/>
      <c r="D28" s="1494"/>
      <c r="E28" s="1494"/>
      <c r="F28" s="1494"/>
      <c r="G28" s="1494"/>
      <c r="H28" s="1494"/>
      <c r="I28" s="1494"/>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493"/>
      <c r="BC28" s="1494"/>
      <c r="BD28" s="1494"/>
      <c r="BE28" s="1494"/>
      <c r="BF28" s="1494"/>
      <c r="BG28" s="1494"/>
      <c r="BH28" s="1494"/>
      <c r="BI28" s="1494"/>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493"/>
      <c r="DC28" s="1494"/>
      <c r="DD28" s="1494"/>
      <c r="DE28" s="1494"/>
      <c r="DF28" s="1494"/>
      <c r="DG28" s="1494"/>
      <c r="DH28" s="1494"/>
      <c r="DI28" s="1494"/>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493"/>
      <c r="FC28" s="1494"/>
      <c r="FD28" s="1494"/>
      <c r="FE28" s="1494"/>
      <c r="FF28" s="1494"/>
      <c r="FG28" s="1494"/>
      <c r="FH28" s="1494"/>
      <c r="FI28" s="1494"/>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482" t="s">
        <v>2451</v>
      </c>
      <c r="C29" s="1483"/>
      <c r="D29" s="1483"/>
      <c r="E29" s="1483"/>
      <c r="F29" s="1483"/>
      <c r="G29" s="1483"/>
      <c r="H29" s="1483"/>
      <c r="I29" s="1483"/>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482" t="s">
        <v>2451</v>
      </c>
      <c r="BC29" s="1483"/>
      <c r="BD29" s="1483"/>
      <c r="BE29" s="1483"/>
      <c r="BF29" s="1483"/>
      <c r="BG29" s="1483"/>
      <c r="BH29" s="1483"/>
      <c r="BI29" s="1483"/>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482" t="s">
        <v>2451</v>
      </c>
      <c r="DC29" s="1483"/>
      <c r="DD29" s="1483"/>
      <c r="DE29" s="1483"/>
      <c r="DF29" s="1483"/>
      <c r="DG29" s="1483"/>
      <c r="DH29" s="1483"/>
      <c r="DI29" s="1483"/>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482" t="s">
        <v>2451</v>
      </c>
      <c r="FC29" s="1483"/>
      <c r="FD29" s="1483"/>
      <c r="FE29" s="1483"/>
      <c r="FF29" s="1483"/>
      <c r="FG29" s="1483"/>
      <c r="FH29" s="1483"/>
      <c r="FI29" s="1483"/>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485"/>
      <c r="C30" s="1486"/>
      <c r="D30" s="1486"/>
      <c r="E30" s="1486"/>
      <c r="F30" s="1486"/>
      <c r="G30" s="1486"/>
      <c r="H30" s="1486"/>
      <c r="I30" s="1486"/>
      <c r="J30" s="179"/>
      <c r="K30" s="1419"/>
      <c r="L30" s="1419"/>
      <c r="M30" s="1419"/>
      <c r="N30" s="1419"/>
      <c r="O30" s="1419"/>
      <c r="P30" s="1419" t="s">
        <v>2109</v>
      </c>
      <c r="Q30" s="1419"/>
      <c r="R30" s="194"/>
      <c r="S30" s="193"/>
      <c r="T30" s="1419"/>
      <c r="U30" s="1419"/>
      <c r="V30" s="1419"/>
      <c r="W30" s="1419"/>
      <c r="X30" s="1419"/>
      <c r="Y30" s="1419" t="s">
        <v>2109</v>
      </c>
      <c r="Z30" s="1419"/>
      <c r="AA30" s="194"/>
      <c r="AB30" s="193"/>
      <c r="AC30" s="1419"/>
      <c r="AD30" s="1419"/>
      <c r="AE30" s="1419"/>
      <c r="AF30" s="1419"/>
      <c r="AG30" s="1419"/>
      <c r="AH30" s="1419" t="s">
        <v>2109</v>
      </c>
      <c r="AI30" s="1419"/>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485"/>
      <c r="BC30" s="1486"/>
      <c r="BD30" s="1486"/>
      <c r="BE30" s="1486"/>
      <c r="BF30" s="1486"/>
      <c r="BG30" s="1486"/>
      <c r="BH30" s="1486"/>
      <c r="BI30" s="1486"/>
      <c r="BJ30" s="179"/>
      <c r="BK30" s="1419"/>
      <c r="BL30" s="1419"/>
      <c r="BM30" s="1419"/>
      <c r="BN30" s="1419"/>
      <c r="BO30" s="1419"/>
      <c r="BP30" s="1419" t="s">
        <v>2109</v>
      </c>
      <c r="BQ30" s="1419"/>
      <c r="BR30" s="194"/>
      <c r="BS30" s="193"/>
      <c r="BT30" s="1419"/>
      <c r="BU30" s="1419"/>
      <c r="BV30" s="1419"/>
      <c r="BW30" s="1419"/>
      <c r="BX30" s="1419"/>
      <c r="BY30" s="1419" t="s">
        <v>2109</v>
      </c>
      <c r="BZ30" s="1419"/>
      <c r="CA30" s="194"/>
      <c r="CB30" s="193"/>
      <c r="CC30" s="1419"/>
      <c r="CD30" s="1419"/>
      <c r="CE30" s="1419"/>
      <c r="CF30" s="1419"/>
      <c r="CG30" s="1419"/>
      <c r="CH30" s="1419" t="s">
        <v>2109</v>
      </c>
      <c r="CI30" s="1419"/>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485"/>
      <c r="DC30" s="1486"/>
      <c r="DD30" s="1486"/>
      <c r="DE30" s="1486"/>
      <c r="DF30" s="1486"/>
      <c r="DG30" s="1486"/>
      <c r="DH30" s="1486"/>
      <c r="DI30" s="1486"/>
      <c r="DJ30" s="179"/>
      <c r="DK30" s="1419"/>
      <c r="DL30" s="1419"/>
      <c r="DM30" s="1419"/>
      <c r="DN30" s="1419"/>
      <c r="DO30" s="1419"/>
      <c r="DP30" s="1419" t="s">
        <v>2109</v>
      </c>
      <c r="DQ30" s="1419"/>
      <c r="DR30" s="194"/>
      <c r="DS30" s="193"/>
      <c r="DT30" s="1419"/>
      <c r="DU30" s="1419"/>
      <c r="DV30" s="1419"/>
      <c r="DW30" s="1419"/>
      <c r="DX30" s="1419"/>
      <c r="DY30" s="1419" t="s">
        <v>2109</v>
      </c>
      <c r="DZ30" s="1419"/>
      <c r="EA30" s="194"/>
      <c r="EB30" s="193"/>
      <c r="EC30" s="1419"/>
      <c r="ED30" s="1419"/>
      <c r="EE30" s="1419"/>
      <c r="EF30" s="1419"/>
      <c r="EG30" s="1419"/>
      <c r="EH30" s="1419" t="s">
        <v>2109</v>
      </c>
      <c r="EI30" s="1419"/>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485"/>
      <c r="FC30" s="1486"/>
      <c r="FD30" s="1486"/>
      <c r="FE30" s="1486"/>
      <c r="FF30" s="1486"/>
      <c r="FG30" s="1486"/>
      <c r="FH30" s="1486"/>
      <c r="FI30" s="1486"/>
      <c r="FJ30" s="179"/>
      <c r="FK30" s="1419"/>
      <c r="FL30" s="1419"/>
      <c r="FM30" s="1419"/>
      <c r="FN30" s="1419"/>
      <c r="FO30" s="1419"/>
      <c r="FP30" s="1419" t="s">
        <v>2109</v>
      </c>
      <c r="FQ30" s="1419"/>
      <c r="FR30" s="194"/>
      <c r="FS30" s="193"/>
      <c r="FT30" s="1419"/>
      <c r="FU30" s="1419"/>
      <c r="FV30" s="1419"/>
      <c r="FW30" s="1419"/>
      <c r="FX30" s="1419"/>
      <c r="FY30" s="1419" t="s">
        <v>2109</v>
      </c>
      <c r="FZ30" s="1419"/>
      <c r="GA30" s="194"/>
      <c r="GB30" s="193"/>
      <c r="GC30" s="1419"/>
      <c r="GD30" s="1419"/>
      <c r="GE30" s="1419"/>
      <c r="GF30" s="1419"/>
      <c r="GG30" s="1419"/>
      <c r="GH30" s="1419" t="s">
        <v>2109</v>
      </c>
      <c r="GI30" s="1419"/>
      <c r="GJ30" s="180"/>
      <c r="GK30" s="4"/>
      <c r="GL30" s="178"/>
      <c r="GM30" s="230"/>
      <c r="GN30" s="8"/>
      <c r="GO30" s="8"/>
      <c r="GP30" s="8"/>
    </row>
    <row r="31" spans="1:198" ht="12" customHeight="1">
      <c r="A31" s="177"/>
      <c r="B31" s="1482" t="s">
        <v>2452</v>
      </c>
      <c r="C31" s="1483"/>
      <c r="D31" s="1483"/>
      <c r="E31" s="1483"/>
      <c r="F31" s="1483"/>
      <c r="G31" s="1483"/>
      <c r="H31" s="1483"/>
      <c r="I31" s="1483"/>
      <c r="J31" s="181"/>
      <c r="K31" s="2152"/>
      <c r="L31" s="2152"/>
      <c r="M31" s="2152"/>
      <c r="N31" s="2152"/>
      <c r="O31" s="2152"/>
      <c r="P31" s="2152"/>
      <c r="Q31" s="3"/>
      <c r="R31" s="192"/>
      <c r="S31" s="191"/>
      <c r="T31" s="2152"/>
      <c r="U31" s="2152"/>
      <c r="V31" s="2152"/>
      <c r="W31" s="2152"/>
      <c r="X31" s="2152"/>
      <c r="Y31" s="2152"/>
      <c r="Z31" s="3"/>
      <c r="AA31" s="192"/>
      <c r="AB31" s="191"/>
      <c r="AC31" s="2152"/>
      <c r="AD31" s="2152"/>
      <c r="AE31" s="2152"/>
      <c r="AF31" s="2152"/>
      <c r="AG31" s="2152"/>
      <c r="AH31" s="2152"/>
      <c r="AI31" s="3"/>
      <c r="AJ31" s="176"/>
      <c r="AK31" s="4"/>
      <c r="AL31" s="178"/>
      <c r="AM31" s="4">
        <f>AT31</f>
        <v>0</v>
      </c>
      <c r="AS31" s="225"/>
      <c r="AT31" s="224"/>
      <c r="AU31" s="224"/>
      <c r="AV31" s="224"/>
      <c r="AW31" s="224"/>
      <c r="AX31" s="224"/>
      <c r="AY31" s="224"/>
      <c r="BA31" s="177"/>
      <c r="BB31" s="1482" t="s">
        <v>2452</v>
      </c>
      <c r="BC31" s="1483"/>
      <c r="BD31" s="1483"/>
      <c r="BE31" s="1483"/>
      <c r="BF31" s="1483"/>
      <c r="BG31" s="1483"/>
      <c r="BH31" s="1483"/>
      <c r="BI31" s="1483"/>
      <c r="BJ31" s="181"/>
      <c r="BK31" s="2152"/>
      <c r="BL31" s="2152"/>
      <c r="BM31" s="2152"/>
      <c r="BN31" s="2152"/>
      <c r="BO31" s="2152"/>
      <c r="BP31" s="2152"/>
      <c r="BQ31" s="3"/>
      <c r="BR31" s="192"/>
      <c r="BS31" s="191"/>
      <c r="BT31" s="2152"/>
      <c r="BU31" s="2152"/>
      <c r="BV31" s="2152"/>
      <c r="BW31" s="2152"/>
      <c r="BX31" s="2152"/>
      <c r="BY31" s="2152"/>
      <c r="BZ31" s="3"/>
      <c r="CA31" s="192"/>
      <c r="CB31" s="191"/>
      <c r="CC31" s="2152"/>
      <c r="CD31" s="2152"/>
      <c r="CE31" s="2152"/>
      <c r="CF31" s="2152"/>
      <c r="CG31" s="2152"/>
      <c r="CH31" s="2152"/>
      <c r="CI31" s="3"/>
      <c r="CJ31" s="176"/>
      <c r="CK31" s="4"/>
      <c r="CL31" s="178"/>
      <c r="CM31" s="4">
        <f>CT31</f>
        <v>0</v>
      </c>
      <c r="CS31" s="225"/>
      <c r="CT31" s="224"/>
      <c r="CU31" s="224"/>
      <c r="CV31" s="224"/>
      <c r="CW31" s="224"/>
      <c r="CX31" s="224"/>
      <c r="CY31" s="224"/>
      <c r="DA31" s="177"/>
      <c r="DB31" s="1482" t="s">
        <v>2452</v>
      </c>
      <c r="DC31" s="1483"/>
      <c r="DD31" s="1483"/>
      <c r="DE31" s="1483"/>
      <c r="DF31" s="1483"/>
      <c r="DG31" s="1483"/>
      <c r="DH31" s="1483"/>
      <c r="DI31" s="1483"/>
      <c r="DJ31" s="181"/>
      <c r="DK31" s="2152"/>
      <c r="DL31" s="2152"/>
      <c r="DM31" s="2152"/>
      <c r="DN31" s="2152"/>
      <c r="DO31" s="2152"/>
      <c r="DP31" s="2152"/>
      <c r="DQ31" s="3"/>
      <c r="DR31" s="192"/>
      <c r="DS31" s="191"/>
      <c r="DT31" s="2152"/>
      <c r="DU31" s="2152"/>
      <c r="DV31" s="2152"/>
      <c r="DW31" s="2152"/>
      <c r="DX31" s="2152"/>
      <c r="DY31" s="2152"/>
      <c r="DZ31" s="3"/>
      <c r="EA31" s="192"/>
      <c r="EB31" s="191"/>
      <c r="EC31" s="2152"/>
      <c r="ED31" s="2152"/>
      <c r="EE31" s="2152"/>
      <c r="EF31" s="2152"/>
      <c r="EG31" s="2152"/>
      <c r="EH31" s="2152"/>
      <c r="EI31" s="3"/>
      <c r="EJ31" s="176"/>
      <c r="EK31" s="4"/>
      <c r="EL31" s="178"/>
      <c r="EM31" s="4">
        <f>ET31</f>
        <v>0</v>
      </c>
      <c r="ES31" s="225"/>
      <c r="ET31" s="224"/>
      <c r="FA31" s="177"/>
      <c r="FB31" s="1482" t="s">
        <v>2452</v>
      </c>
      <c r="FC31" s="1483"/>
      <c r="FD31" s="1483"/>
      <c r="FE31" s="1483"/>
      <c r="FF31" s="1483"/>
      <c r="FG31" s="1483"/>
      <c r="FH31" s="1483"/>
      <c r="FI31" s="1483"/>
      <c r="FJ31" s="181"/>
      <c r="FK31" s="2152"/>
      <c r="FL31" s="2152"/>
      <c r="FM31" s="2152"/>
      <c r="FN31" s="2152"/>
      <c r="FO31" s="2152"/>
      <c r="FP31" s="2152"/>
      <c r="FQ31" s="3"/>
      <c r="FR31" s="192"/>
      <c r="FS31" s="191"/>
      <c r="FT31" s="2152"/>
      <c r="FU31" s="2152"/>
      <c r="FV31" s="2152"/>
      <c r="FW31" s="2152"/>
      <c r="FX31" s="2152"/>
      <c r="FY31" s="2152"/>
      <c r="FZ31" s="3"/>
      <c r="GA31" s="192"/>
      <c r="GB31" s="191"/>
      <c r="GC31" s="2152"/>
      <c r="GD31" s="2152"/>
      <c r="GE31" s="2152"/>
      <c r="GF31" s="2152"/>
      <c r="GG31" s="2152"/>
      <c r="GH31" s="2152"/>
      <c r="GI31" s="3"/>
      <c r="GJ31" s="176"/>
      <c r="GK31" s="4"/>
      <c r="GL31" s="178"/>
      <c r="GM31" s="4">
        <f>GT31</f>
        <v>0</v>
      </c>
    </row>
    <row r="32" spans="1:198" ht="18.95" customHeight="1">
      <c r="A32" s="177"/>
      <c r="B32" s="1485"/>
      <c r="C32" s="1486"/>
      <c r="D32" s="1486"/>
      <c r="E32" s="1486"/>
      <c r="F32" s="1486"/>
      <c r="G32" s="1486"/>
      <c r="H32" s="1486"/>
      <c r="I32" s="1486"/>
      <c r="J32" s="179"/>
      <c r="K32" s="7" t="s">
        <v>2110</v>
      </c>
      <c r="L32" s="7"/>
      <c r="M32" s="1419"/>
      <c r="N32" s="1419"/>
      <c r="O32" s="1419"/>
      <c r="P32" s="1419" t="s">
        <v>2109</v>
      </c>
      <c r="Q32" s="1419"/>
      <c r="R32" s="194"/>
      <c r="S32" s="193"/>
      <c r="T32" s="7" t="s">
        <v>2110</v>
      </c>
      <c r="U32" s="7"/>
      <c r="V32" s="1419"/>
      <c r="W32" s="1419"/>
      <c r="X32" s="1419"/>
      <c r="Y32" s="1419" t="s">
        <v>2109</v>
      </c>
      <c r="Z32" s="1419"/>
      <c r="AA32" s="194"/>
      <c r="AB32" s="193"/>
      <c r="AC32" s="7" t="s">
        <v>2110</v>
      </c>
      <c r="AD32" s="7"/>
      <c r="AE32" s="1419"/>
      <c r="AF32" s="1419"/>
      <c r="AG32" s="1419"/>
      <c r="AH32" s="1419" t="s">
        <v>2109</v>
      </c>
      <c r="AI32" s="1419"/>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485"/>
      <c r="BC32" s="1486"/>
      <c r="BD32" s="1486"/>
      <c r="BE32" s="1486"/>
      <c r="BF32" s="1486"/>
      <c r="BG32" s="1486"/>
      <c r="BH32" s="1486"/>
      <c r="BI32" s="1486"/>
      <c r="BJ32" s="179"/>
      <c r="BK32" s="7" t="s">
        <v>2110</v>
      </c>
      <c r="BL32" s="7"/>
      <c r="BM32" s="1419"/>
      <c r="BN32" s="1419"/>
      <c r="BO32" s="1419"/>
      <c r="BP32" s="1419" t="s">
        <v>2109</v>
      </c>
      <c r="BQ32" s="1419"/>
      <c r="BR32" s="194"/>
      <c r="BS32" s="193"/>
      <c r="BT32" s="7" t="s">
        <v>2110</v>
      </c>
      <c r="BU32" s="7"/>
      <c r="BV32" s="1419"/>
      <c r="BW32" s="1419"/>
      <c r="BX32" s="1419"/>
      <c r="BY32" s="1419" t="s">
        <v>2109</v>
      </c>
      <c r="BZ32" s="1419"/>
      <c r="CA32" s="194"/>
      <c r="CB32" s="193"/>
      <c r="CC32" s="7" t="s">
        <v>2110</v>
      </c>
      <c r="CD32" s="7"/>
      <c r="CE32" s="1419"/>
      <c r="CF32" s="1419"/>
      <c r="CG32" s="1419"/>
      <c r="CH32" s="1419" t="s">
        <v>2109</v>
      </c>
      <c r="CI32" s="1419"/>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485"/>
      <c r="DC32" s="1486"/>
      <c r="DD32" s="1486"/>
      <c r="DE32" s="1486"/>
      <c r="DF32" s="1486"/>
      <c r="DG32" s="1486"/>
      <c r="DH32" s="1486"/>
      <c r="DI32" s="1486"/>
      <c r="DJ32" s="179"/>
      <c r="DK32" s="7" t="s">
        <v>2110</v>
      </c>
      <c r="DL32" s="7"/>
      <c r="DM32" s="1419"/>
      <c r="DN32" s="1419"/>
      <c r="DO32" s="1419"/>
      <c r="DP32" s="1419" t="s">
        <v>2109</v>
      </c>
      <c r="DQ32" s="1419"/>
      <c r="DR32" s="194"/>
      <c r="DS32" s="193"/>
      <c r="DT32" s="7" t="s">
        <v>2110</v>
      </c>
      <c r="DU32" s="7"/>
      <c r="DV32" s="1419"/>
      <c r="DW32" s="1419"/>
      <c r="DX32" s="1419"/>
      <c r="DY32" s="1419" t="s">
        <v>2109</v>
      </c>
      <c r="DZ32" s="1419"/>
      <c r="EA32" s="194"/>
      <c r="EB32" s="193"/>
      <c r="EC32" s="7" t="s">
        <v>2110</v>
      </c>
      <c r="ED32" s="7"/>
      <c r="EE32" s="1419"/>
      <c r="EF32" s="1419"/>
      <c r="EG32" s="1419"/>
      <c r="EH32" s="1419" t="s">
        <v>2109</v>
      </c>
      <c r="EI32" s="1419"/>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485"/>
      <c r="FC32" s="1486"/>
      <c r="FD32" s="1486"/>
      <c r="FE32" s="1486"/>
      <c r="FF32" s="1486"/>
      <c r="FG32" s="1486"/>
      <c r="FH32" s="1486"/>
      <c r="FI32" s="1486"/>
      <c r="FJ32" s="179"/>
      <c r="FK32" s="7" t="s">
        <v>2110</v>
      </c>
      <c r="FL32" s="7"/>
      <c r="FM32" s="1419"/>
      <c r="FN32" s="1419"/>
      <c r="FO32" s="1419"/>
      <c r="FP32" s="1419" t="s">
        <v>2109</v>
      </c>
      <c r="FQ32" s="1419"/>
      <c r="FR32" s="194"/>
      <c r="FS32" s="193"/>
      <c r="FT32" s="7" t="s">
        <v>2110</v>
      </c>
      <c r="FU32" s="7"/>
      <c r="FV32" s="1419"/>
      <c r="FW32" s="1419"/>
      <c r="FX32" s="1419"/>
      <c r="FY32" s="1419" t="s">
        <v>2109</v>
      </c>
      <c r="FZ32" s="1419"/>
      <c r="GA32" s="194"/>
      <c r="GB32" s="193"/>
      <c r="GC32" s="7" t="s">
        <v>2110</v>
      </c>
      <c r="GD32" s="7"/>
      <c r="GE32" s="1419"/>
      <c r="GF32" s="1419"/>
      <c r="GG32" s="1419"/>
      <c r="GH32" s="1419" t="s">
        <v>2109</v>
      </c>
      <c r="GI32" s="1419"/>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146" t="s">
        <v>50</v>
      </c>
      <c r="B37" s="2146"/>
      <c r="C37" s="2146"/>
      <c r="D37" s="2146"/>
      <c r="E37" s="2146"/>
      <c r="F37" s="2146"/>
      <c r="G37" s="2146"/>
      <c r="H37" s="2146"/>
      <c r="I37" s="2146"/>
      <c r="J37" s="2146"/>
      <c r="K37" s="2146"/>
      <c r="L37" s="2146"/>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31"/>
      <c r="AL37" s="231"/>
      <c r="AM37" s="4"/>
      <c r="AS37" s="225"/>
      <c r="BA37" s="2146" t="s">
        <v>50</v>
      </c>
      <c r="BB37" s="2146"/>
      <c r="BC37" s="2146"/>
      <c r="BD37" s="2146"/>
      <c r="BE37" s="2146"/>
      <c r="BF37" s="2146"/>
      <c r="BG37" s="2146"/>
      <c r="BH37" s="2146"/>
      <c r="BI37" s="2146"/>
      <c r="BJ37" s="2146"/>
      <c r="BK37" s="2146"/>
      <c r="BL37" s="2146"/>
      <c r="BM37" s="2146"/>
      <c r="BN37" s="2146"/>
      <c r="BO37" s="2146"/>
      <c r="BP37" s="2146"/>
      <c r="BQ37" s="2146"/>
      <c r="BR37" s="2146"/>
      <c r="BS37" s="2146"/>
      <c r="BT37" s="2146"/>
      <c r="BU37" s="2146"/>
      <c r="BV37" s="2146"/>
      <c r="BW37" s="2146"/>
      <c r="BX37" s="2146"/>
      <c r="BY37" s="2146"/>
      <c r="BZ37" s="2146"/>
      <c r="CA37" s="2146"/>
      <c r="CB37" s="2146"/>
      <c r="CC37" s="2146"/>
      <c r="CD37" s="2146"/>
      <c r="CE37" s="2146"/>
      <c r="CF37" s="2146"/>
      <c r="CG37" s="2146"/>
      <c r="CH37" s="2146"/>
      <c r="CI37" s="2146"/>
      <c r="CJ37" s="2146"/>
      <c r="CK37" s="231"/>
      <c r="CL37" s="231"/>
      <c r="CM37" s="4"/>
      <c r="CS37" s="225"/>
      <c r="DA37" s="2146" t="s">
        <v>50</v>
      </c>
      <c r="DB37" s="2146"/>
      <c r="DC37" s="2146"/>
      <c r="DD37" s="2146"/>
      <c r="DE37" s="2146"/>
      <c r="DF37" s="2146"/>
      <c r="DG37" s="2146"/>
      <c r="DH37" s="2146"/>
      <c r="DI37" s="2146"/>
      <c r="DJ37" s="2146"/>
      <c r="DK37" s="2146"/>
      <c r="DL37" s="2146"/>
      <c r="DM37" s="2146"/>
      <c r="DN37" s="2146"/>
      <c r="DO37" s="2146"/>
      <c r="DP37" s="2146"/>
      <c r="DQ37" s="2146"/>
      <c r="DR37" s="2146"/>
      <c r="DS37" s="2146"/>
      <c r="DT37" s="2146"/>
      <c r="DU37" s="2146"/>
      <c r="DV37" s="2146"/>
      <c r="DW37" s="2146"/>
      <c r="DX37" s="2146"/>
      <c r="DY37" s="2146"/>
      <c r="DZ37" s="2146"/>
      <c r="EA37" s="2146"/>
      <c r="EB37" s="2146"/>
      <c r="EC37" s="2146"/>
      <c r="ED37" s="2146"/>
      <c r="EE37" s="2146"/>
      <c r="EF37" s="2146"/>
      <c r="EG37" s="2146"/>
      <c r="EH37" s="2146"/>
      <c r="EI37" s="2146"/>
      <c r="EJ37" s="2146"/>
      <c r="EK37" s="231"/>
      <c r="EL37" s="231"/>
      <c r="EM37" s="4"/>
      <c r="ES37" s="225"/>
      <c r="FA37" s="2146" t="s">
        <v>50</v>
      </c>
      <c r="FB37" s="2146"/>
      <c r="FC37" s="2146"/>
      <c r="FD37" s="2146"/>
      <c r="FE37" s="2146"/>
      <c r="FF37" s="2146"/>
      <c r="FG37" s="2146"/>
      <c r="FH37" s="2146"/>
      <c r="FI37" s="2146"/>
      <c r="FJ37" s="2146"/>
      <c r="FK37" s="2146"/>
      <c r="FL37" s="2146"/>
      <c r="FM37" s="2146"/>
      <c r="FN37" s="2146"/>
      <c r="FO37" s="2146"/>
      <c r="FP37" s="2146"/>
      <c r="FQ37" s="2146"/>
      <c r="FR37" s="2146"/>
      <c r="FS37" s="2146"/>
      <c r="FT37" s="2146"/>
      <c r="FU37" s="2146"/>
      <c r="FV37" s="2146"/>
      <c r="FW37" s="2146"/>
      <c r="FX37" s="2146"/>
      <c r="FY37" s="2146"/>
      <c r="FZ37" s="2146"/>
      <c r="GA37" s="2146"/>
      <c r="GB37" s="2146"/>
      <c r="GC37" s="2146"/>
      <c r="GD37" s="2146"/>
      <c r="GE37" s="2146"/>
      <c r="GF37" s="2146"/>
      <c r="GG37" s="2146"/>
      <c r="GH37" s="2146"/>
      <c r="GI37" s="2146"/>
      <c r="GJ37" s="2146"/>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468" t="s">
        <v>2262</v>
      </c>
      <c r="C41" s="1469"/>
      <c r="D41" s="1469"/>
      <c r="E41" s="1469"/>
      <c r="F41" s="1469"/>
      <c r="G41" s="1469"/>
      <c r="H41" s="1469"/>
      <c r="I41" s="1469"/>
      <c r="J41" s="1460"/>
      <c r="K41" s="1461"/>
      <c r="L41" s="1461"/>
      <c r="M41" s="1461"/>
      <c r="N41" s="1461"/>
      <c r="O41" s="1461"/>
      <c r="P41" s="1462"/>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468" t="s">
        <v>2262</v>
      </c>
      <c r="BC41" s="1469"/>
      <c r="BD41" s="1469"/>
      <c r="BE41" s="1469"/>
      <c r="BF41" s="1469"/>
      <c r="BG41" s="1469"/>
      <c r="BH41" s="1469"/>
      <c r="BI41" s="1469"/>
      <c r="BJ41" s="1460"/>
      <c r="BK41" s="1461"/>
      <c r="BL41" s="1461"/>
      <c r="BM41" s="1461"/>
      <c r="BN41" s="1461"/>
      <c r="BO41" s="1461"/>
      <c r="BP41" s="1462"/>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468" t="s">
        <v>2262</v>
      </c>
      <c r="DC41" s="1469"/>
      <c r="DD41" s="1469"/>
      <c r="DE41" s="1469"/>
      <c r="DF41" s="1469"/>
      <c r="DG41" s="1469"/>
      <c r="DH41" s="1469"/>
      <c r="DI41" s="1469"/>
      <c r="DJ41" s="1460"/>
      <c r="DK41" s="1461"/>
      <c r="DL41" s="1461"/>
      <c r="DM41" s="1461"/>
      <c r="DN41" s="1461"/>
      <c r="DO41" s="1461"/>
      <c r="DP41" s="1462"/>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468" t="s">
        <v>2262</v>
      </c>
      <c r="FC41" s="1469"/>
      <c r="FD41" s="1469"/>
      <c r="FE41" s="1469"/>
      <c r="FF41" s="1469"/>
      <c r="FG41" s="1469"/>
      <c r="FH41" s="1469"/>
      <c r="FI41" s="1469"/>
      <c r="FJ41" s="1460"/>
      <c r="FK41" s="1461"/>
      <c r="FL41" s="1461"/>
      <c r="FM41" s="1461"/>
      <c r="FN41" s="1461"/>
      <c r="FO41" s="1461"/>
      <c r="FP41" s="1462"/>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482" t="s">
        <v>2267</v>
      </c>
      <c r="C42" s="1483"/>
      <c r="D42" s="1483"/>
      <c r="E42" s="1483"/>
      <c r="F42" s="1483"/>
      <c r="G42" s="1483"/>
      <c r="H42" s="1483"/>
      <c r="I42" s="1484"/>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482" t="s">
        <v>2267</v>
      </c>
      <c r="BC42" s="1483"/>
      <c r="BD42" s="1483"/>
      <c r="BE42" s="1483"/>
      <c r="BF42" s="1483"/>
      <c r="BG42" s="1483"/>
      <c r="BH42" s="1483"/>
      <c r="BI42" s="1484"/>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482" t="s">
        <v>2267</v>
      </c>
      <c r="DC42" s="1483"/>
      <c r="DD42" s="1483"/>
      <c r="DE42" s="1483"/>
      <c r="DF42" s="1483"/>
      <c r="DG42" s="1483"/>
      <c r="DH42" s="1483"/>
      <c r="DI42" s="1484"/>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482" t="s">
        <v>2267</v>
      </c>
      <c r="FC42" s="1483"/>
      <c r="FD42" s="1483"/>
      <c r="FE42" s="1483"/>
      <c r="FF42" s="1483"/>
      <c r="FG42" s="1483"/>
      <c r="FH42" s="1483"/>
      <c r="FI42" s="1484"/>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489" t="s">
        <v>2268</v>
      </c>
      <c r="C43" s="1490"/>
      <c r="D43" s="1490"/>
      <c r="E43" s="1490"/>
      <c r="F43" s="1490"/>
      <c r="G43" s="1490"/>
      <c r="H43" s="1490"/>
      <c r="I43" s="2149"/>
      <c r="J43" s="181"/>
      <c r="K43" s="3" t="s">
        <v>54</v>
      </c>
      <c r="L43" s="3"/>
      <c r="M43" s="3"/>
      <c r="N43" s="3"/>
      <c r="O43" s="3"/>
      <c r="P43" s="3"/>
      <c r="Q43" s="3"/>
      <c r="R43" s="3"/>
      <c r="S43" s="1477" t="s">
        <v>55</v>
      </c>
      <c r="T43" s="1477"/>
      <c r="U43" s="1477"/>
      <c r="V43" s="1477"/>
      <c r="W43" s="1477"/>
      <c r="X43" s="3"/>
      <c r="Y43" s="3"/>
      <c r="Z43" s="1477" t="s">
        <v>56</v>
      </c>
      <c r="AA43" s="1477"/>
      <c r="AB43" s="1477"/>
      <c r="AC43" s="1477"/>
      <c r="AD43" s="1477"/>
      <c r="AE43" s="1477"/>
      <c r="AF43" s="1477"/>
      <c r="AG43" s="1477"/>
      <c r="AH43" s="1477"/>
      <c r="AI43" s="1478"/>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489" t="s">
        <v>2268</v>
      </c>
      <c r="BC43" s="1490"/>
      <c r="BD43" s="1490"/>
      <c r="BE43" s="1490"/>
      <c r="BF43" s="1490"/>
      <c r="BG43" s="1490"/>
      <c r="BH43" s="1490"/>
      <c r="BI43" s="2149"/>
      <c r="BJ43" s="181"/>
      <c r="BK43" s="3" t="s">
        <v>54</v>
      </c>
      <c r="BL43" s="3"/>
      <c r="BM43" s="3"/>
      <c r="BN43" s="3"/>
      <c r="BO43" s="3"/>
      <c r="BP43" s="3"/>
      <c r="BQ43" s="3"/>
      <c r="BR43" s="3"/>
      <c r="BS43" s="1477" t="s">
        <v>55</v>
      </c>
      <c r="BT43" s="1477"/>
      <c r="BU43" s="1477"/>
      <c r="BV43" s="1477"/>
      <c r="BW43" s="1477"/>
      <c r="BX43" s="3"/>
      <c r="BY43" s="3"/>
      <c r="BZ43" s="1477" t="s">
        <v>56</v>
      </c>
      <c r="CA43" s="1477"/>
      <c r="CB43" s="1477"/>
      <c r="CC43" s="1477"/>
      <c r="CD43" s="1477"/>
      <c r="CE43" s="1477"/>
      <c r="CF43" s="1477"/>
      <c r="CG43" s="1477"/>
      <c r="CH43" s="1477"/>
      <c r="CI43" s="1478"/>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489" t="s">
        <v>2268</v>
      </c>
      <c r="DC43" s="1490"/>
      <c r="DD43" s="1490"/>
      <c r="DE43" s="1490"/>
      <c r="DF43" s="1490"/>
      <c r="DG43" s="1490"/>
      <c r="DH43" s="1490"/>
      <c r="DI43" s="2149"/>
      <c r="DJ43" s="181"/>
      <c r="DK43" s="3" t="s">
        <v>54</v>
      </c>
      <c r="DL43" s="3"/>
      <c r="DM43" s="3"/>
      <c r="DN43" s="3"/>
      <c r="DO43" s="3"/>
      <c r="DP43" s="3"/>
      <c r="DQ43" s="3"/>
      <c r="DR43" s="3"/>
      <c r="DS43" s="1477" t="s">
        <v>55</v>
      </c>
      <c r="DT43" s="1477"/>
      <c r="DU43" s="1477"/>
      <c r="DV43" s="1477"/>
      <c r="DW43" s="1477"/>
      <c r="DX43" s="3"/>
      <c r="DY43" s="3"/>
      <c r="DZ43" s="1477" t="s">
        <v>56</v>
      </c>
      <c r="EA43" s="1477"/>
      <c r="EB43" s="1477"/>
      <c r="EC43" s="1477"/>
      <c r="ED43" s="1477"/>
      <c r="EE43" s="1477"/>
      <c r="EF43" s="1477"/>
      <c r="EG43" s="1477"/>
      <c r="EH43" s="1477"/>
      <c r="EI43" s="1478"/>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489" t="s">
        <v>2268</v>
      </c>
      <c r="FC43" s="1490"/>
      <c r="FD43" s="1490"/>
      <c r="FE43" s="1490"/>
      <c r="FF43" s="1490"/>
      <c r="FG43" s="1490"/>
      <c r="FH43" s="1490"/>
      <c r="FI43" s="2149"/>
      <c r="FJ43" s="181"/>
      <c r="FK43" s="3" t="s">
        <v>54</v>
      </c>
      <c r="FL43" s="3"/>
      <c r="FM43" s="3"/>
      <c r="FN43" s="3"/>
      <c r="FO43" s="3"/>
      <c r="FP43" s="3"/>
      <c r="FQ43" s="3"/>
      <c r="FR43" s="3"/>
      <c r="FS43" s="1477" t="s">
        <v>55</v>
      </c>
      <c r="FT43" s="1477"/>
      <c r="FU43" s="1477"/>
      <c r="FV43" s="1477"/>
      <c r="FW43" s="1477"/>
      <c r="FX43" s="3"/>
      <c r="FY43" s="3"/>
      <c r="FZ43" s="1477" t="s">
        <v>56</v>
      </c>
      <c r="GA43" s="1477"/>
      <c r="GB43" s="1477"/>
      <c r="GC43" s="1477"/>
      <c r="GD43" s="1477"/>
      <c r="GE43" s="1477"/>
      <c r="GF43" s="1477"/>
      <c r="GG43" s="1477"/>
      <c r="GH43" s="1477"/>
      <c r="GI43" s="1478"/>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493"/>
      <c r="C44" s="1494"/>
      <c r="D44" s="1494"/>
      <c r="E44" s="1494"/>
      <c r="F44" s="1494"/>
      <c r="G44" s="1494"/>
      <c r="H44" s="1494"/>
      <c r="I44" s="2150"/>
      <c r="J44" s="179"/>
      <c r="K44" s="1480" t="s">
        <v>57</v>
      </c>
      <c r="L44" s="1480"/>
      <c r="M44" s="1480"/>
      <c r="N44" s="1480"/>
      <c r="O44" s="1480"/>
      <c r="P44" s="1480"/>
      <c r="Q44" s="1480"/>
      <c r="R44" s="1480"/>
      <c r="S44" s="7"/>
      <c r="T44" s="7"/>
      <c r="U44" s="1480" t="s">
        <v>58</v>
      </c>
      <c r="V44" s="1480"/>
      <c r="W44" s="1480"/>
      <c r="X44" s="1480"/>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493"/>
      <c r="BC44" s="1494"/>
      <c r="BD44" s="1494"/>
      <c r="BE44" s="1494"/>
      <c r="BF44" s="1494"/>
      <c r="BG44" s="1494"/>
      <c r="BH44" s="1494"/>
      <c r="BI44" s="2150"/>
      <c r="BJ44" s="179"/>
      <c r="BK44" s="1480" t="s">
        <v>57</v>
      </c>
      <c r="BL44" s="1480"/>
      <c r="BM44" s="1480"/>
      <c r="BN44" s="1480"/>
      <c r="BO44" s="1480"/>
      <c r="BP44" s="1480"/>
      <c r="BQ44" s="1480"/>
      <c r="BR44" s="1480"/>
      <c r="BS44" s="7"/>
      <c r="BT44" s="7"/>
      <c r="BU44" s="1480" t="s">
        <v>58</v>
      </c>
      <c r="BV44" s="1480"/>
      <c r="BW44" s="1480"/>
      <c r="BX44" s="1480"/>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493"/>
      <c r="DC44" s="1494"/>
      <c r="DD44" s="1494"/>
      <c r="DE44" s="1494"/>
      <c r="DF44" s="1494"/>
      <c r="DG44" s="1494"/>
      <c r="DH44" s="1494"/>
      <c r="DI44" s="2150"/>
      <c r="DJ44" s="179"/>
      <c r="DK44" s="1480" t="s">
        <v>57</v>
      </c>
      <c r="DL44" s="1480"/>
      <c r="DM44" s="1480"/>
      <c r="DN44" s="1480"/>
      <c r="DO44" s="1480"/>
      <c r="DP44" s="1480"/>
      <c r="DQ44" s="1480"/>
      <c r="DR44" s="1480"/>
      <c r="DS44" s="7"/>
      <c r="DT44" s="7"/>
      <c r="DU44" s="1480" t="s">
        <v>58</v>
      </c>
      <c r="DV44" s="1480"/>
      <c r="DW44" s="1480"/>
      <c r="DX44" s="1480"/>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493"/>
      <c r="FC44" s="1494"/>
      <c r="FD44" s="1494"/>
      <c r="FE44" s="1494"/>
      <c r="FF44" s="1494"/>
      <c r="FG44" s="1494"/>
      <c r="FH44" s="1494"/>
      <c r="FI44" s="2150"/>
      <c r="FJ44" s="179"/>
      <c r="FK44" s="1480" t="s">
        <v>57</v>
      </c>
      <c r="FL44" s="1480"/>
      <c r="FM44" s="1480"/>
      <c r="FN44" s="1480"/>
      <c r="FO44" s="1480"/>
      <c r="FP44" s="1480"/>
      <c r="FQ44" s="1480"/>
      <c r="FR44" s="1480"/>
      <c r="FS44" s="7"/>
      <c r="FT44" s="7"/>
      <c r="FU44" s="1480" t="s">
        <v>58</v>
      </c>
      <c r="FV44" s="1480"/>
      <c r="FW44" s="1480"/>
      <c r="FX44" s="1480"/>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504" t="s">
        <v>2269</v>
      </c>
      <c r="C45" s="1505"/>
      <c r="D45" s="1505"/>
      <c r="E45" s="1505"/>
      <c r="F45" s="1505"/>
      <c r="G45" s="1505"/>
      <c r="H45" s="1505"/>
      <c r="I45" s="2148"/>
      <c r="J45" s="182"/>
      <c r="K45" s="1469" t="s">
        <v>59</v>
      </c>
      <c r="L45" s="1469"/>
      <c r="M45" s="1469"/>
      <c r="N45" s="1469"/>
      <c r="O45" s="1469"/>
      <c r="P45" s="255"/>
      <c r="Q45" s="183"/>
      <c r="R45" s="1505" t="s">
        <v>60</v>
      </c>
      <c r="S45" s="1505"/>
      <c r="T45" s="1505"/>
      <c r="U45" s="1505"/>
      <c r="V45" s="1505"/>
      <c r="W45" s="1505"/>
      <c r="X45" s="183"/>
      <c r="Y45" s="1469" t="s">
        <v>61</v>
      </c>
      <c r="Z45" s="1469"/>
      <c r="AA45" s="1469"/>
      <c r="AB45" s="1469"/>
      <c r="AC45" s="1469"/>
      <c r="AD45" s="1526"/>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504" t="s">
        <v>2269</v>
      </c>
      <c r="BC45" s="1505"/>
      <c r="BD45" s="1505"/>
      <c r="BE45" s="1505"/>
      <c r="BF45" s="1505"/>
      <c r="BG45" s="1505"/>
      <c r="BH45" s="1505"/>
      <c r="BI45" s="2148"/>
      <c r="BJ45" s="182"/>
      <c r="BK45" s="1469" t="s">
        <v>59</v>
      </c>
      <c r="BL45" s="1469"/>
      <c r="BM45" s="1469"/>
      <c r="BN45" s="1469"/>
      <c r="BO45" s="1469"/>
      <c r="BP45" s="255"/>
      <c r="BQ45" s="183"/>
      <c r="BR45" s="1505" t="s">
        <v>60</v>
      </c>
      <c r="BS45" s="1505"/>
      <c r="BT45" s="1505"/>
      <c r="BU45" s="1505"/>
      <c r="BV45" s="1505"/>
      <c r="BW45" s="1505"/>
      <c r="BX45" s="183"/>
      <c r="BY45" s="1469" t="s">
        <v>61</v>
      </c>
      <c r="BZ45" s="1469"/>
      <c r="CA45" s="1469"/>
      <c r="CB45" s="1469"/>
      <c r="CC45" s="1469"/>
      <c r="CD45" s="1526"/>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504" t="s">
        <v>2269</v>
      </c>
      <c r="DC45" s="1505"/>
      <c r="DD45" s="1505"/>
      <c r="DE45" s="1505"/>
      <c r="DF45" s="1505"/>
      <c r="DG45" s="1505"/>
      <c r="DH45" s="1505"/>
      <c r="DI45" s="2148"/>
      <c r="DJ45" s="182"/>
      <c r="DK45" s="1469" t="s">
        <v>59</v>
      </c>
      <c r="DL45" s="1469"/>
      <c r="DM45" s="1469"/>
      <c r="DN45" s="1469"/>
      <c r="DO45" s="1469"/>
      <c r="DP45" s="255"/>
      <c r="DQ45" s="183"/>
      <c r="DR45" s="1505" t="s">
        <v>60</v>
      </c>
      <c r="DS45" s="1505"/>
      <c r="DT45" s="1505"/>
      <c r="DU45" s="1505"/>
      <c r="DV45" s="1505"/>
      <c r="DW45" s="1505"/>
      <c r="DX45" s="183"/>
      <c r="DY45" s="1469" t="s">
        <v>61</v>
      </c>
      <c r="DZ45" s="1469"/>
      <c r="EA45" s="1469"/>
      <c r="EB45" s="1469"/>
      <c r="EC45" s="1469"/>
      <c r="ED45" s="1526"/>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504" t="s">
        <v>2269</v>
      </c>
      <c r="FC45" s="1505"/>
      <c r="FD45" s="1505"/>
      <c r="FE45" s="1505"/>
      <c r="FF45" s="1505"/>
      <c r="FG45" s="1505"/>
      <c r="FH45" s="1505"/>
      <c r="FI45" s="2148"/>
      <c r="FJ45" s="182"/>
      <c r="FK45" s="1469" t="s">
        <v>59</v>
      </c>
      <c r="FL45" s="1469"/>
      <c r="FM45" s="1469"/>
      <c r="FN45" s="1469"/>
      <c r="FO45" s="1469"/>
      <c r="FP45" s="255"/>
      <c r="FQ45" s="183"/>
      <c r="FR45" s="1505" t="s">
        <v>60</v>
      </c>
      <c r="FS45" s="1505"/>
      <c r="FT45" s="1505"/>
      <c r="FU45" s="1505"/>
      <c r="FV45" s="1505"/>
      <c r="FW45" s="1505"/>
      <c r="FX45" s="183"/>
      <c r="FY45" s="1469" t="s">
        <v>61</v>
      </c>
      <c r="FZ45" s="1469"/>
      <c r="GA45" s="1469"/>
      <c r="GB45" s="1469"/>
      <c r="GC45" s="1469"/>
      <c r="GD45" s="1526"/>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468" t="s">
        <v>2270</v>
      </c>
      <c r="C46" s="1469"/>
      <c r="D46" s="1469"/>
      <c r="E46" s="1469"/>
      <c r="F46" s="1469"/>
      <c r="G46" s="1469"/>
      <c r="H46" s="1469"/>
      <c r="I46" s="1526"/>
      <c r="J46" s="182"/>
      <c r="K46" s="1469" t="s">
        <v>62</v>
      </c>
      <c r="L46" s="1469"/>
      <c r="M46" s="1469"/>
      <c r="N46" s="1469"/>
      <c r="O46" s="1469"/>
      <c r="P46" s="255"/>
      <c r="Q46" s="183"/>
      <c r="R46" s="1469" t="s">
        <v>63</v>
      </c>
      <c r="S46" s="1469"/>
      <c r="T46" s="1469"/>
      <c r="U46" s="1469"/>
      <c r="V46" s="1469"/>
      <c r="W46" s="1469"/>
      <c r="X46" s="183"/>
      <c r="Y46" s="1505" t="s">
        <v>64</v>
      </c>
      <c r="Z46" s="1505"/>
      <c r="AA46" s="1505"/>
      <c r="AB46" s="1505"/>
      <c r="AC46" s="1505"/>
      <c r="AD46" s="2148"/>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468" t="s">
        <v>2270</v>
      </c>
      <c r="BC46" s="1469"/>
      <c r="BD46" s="1469"/>
      <c r="BE46" s="1469"/>
      <c r="BF46" s="1469"/>
      <c r="BG46" s="1469"/>
      <c r="BH46" s="1469"/>
      <c r="BI46" s="1526"/>
      <c r="BJ46" s="182"/>
      <c r="BK46" s="1469" t="s">
        <v>62</v>
      </c>
      <c r="BL46" s="1469"/>
      <c r="BM46" s="1469"/>
      <c r="BN46" s="1469"/>
      <c r="BO46" s="1469"/>
      <c r="BP46" s="255"/>
      <c r="BQ46" s="183"/>
      <c r="BR46" s="1469" t="s">
        <v>63</v>
      </c>
      <c r="BS46" s="1469"/>
      <c r="BT46" s="1469"/>
      <c r="BU46" s="1469"/>
      <c r="BV46" s="1469"/>
      <c r="BW46" s="1469"/>
      <c r="BX46" s="183"/>
      <c r="BY46" s="1505" t="s">
        <v>64</v>
      </c>
      <c r="BZ46" s="1505"/>
      <c r="CA46" s="1505"/>
      <c r="CB46" s="1505"/>
      <c r="CC46" s="1505"/>
      <c r="CD46" s="2148"/>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468" t="s">
        <v>2270</v>
      </c>
      <c r="DC46" s="1469"/>
      <c r="DD46" s="1469"/>
      <c r="DE46" s="1469"/>
      <c r="DF46" s="1469"/>
      <c r="DG46" s="1469"/>
      <c r="DH46" s="1469"/>
      <c r="DI46" s="1526"/>
      <c r="DJ46" s="182"/>
      <c r="DK46" s="1469" t="s">
        <v>62</v>
      </c>
      <c r="DL46" s="1469"/>
      <c r="DM46" s="1469"/>
      <c r="DN46" s="1469"/>
      <c r="DO46" s="1469"/>
      <c r="DP46" s="255"/>
      <c r="DQ46" s="183"/>
      <c r="DR46" s="1469" t="s">
        <v>63</v>
      </c>
      <c r="DS46" s="1469"/>
      <c r="DT46" s="1469"/>
      <c r="DU46" s="1469"/>
      <c r="DV46" s="1469"/>
      <c r="DW46" s="1469"/>
      <c r="DX46" s="183"/>
      <c r="DY46" s="1505" t="s">
        <v>64</v>
      </c>
      <c r="DZ46" s="1505"/>
      <c r="EA46" s="1505"/>
      <c r="EB46" s="1505"/>
      <c r="EC46" s="1505"/>
      <c r="ED46" s="2148"/>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468" t="s">
        <v>2270</v>
      </c>
      <c r="FC46" s="1469"/>
      <c r="FD46" s="1469"/>
      <c r="FE46" s="1469"/>
      <c r="FF46" s="1469"/>
      <c r="FG46" s="1469"/>
      <c r="FH46" s="1469"/>
      <c r="FI46" s="1526"/>
      <c r="FJ46" s="182"/>
      <c r="FK46" s="1469" t="s">
        <v>62</v>
      </c>
      <c r="FL46" s="1469"/>
      <c r="FM46" s="1469"/>
      <c r="FN46" s="1469"/>
      <c r="FO46" s="1469"/>
      <c r="FP46" s="255"/>
      <c r="FQ46" s="183"/>
      <c r="FR46" s="1469" t="s">
        <v>63</v>
      </c>
      <c r="FS46" s="1469"/>
      <c r="FT46" s="1469"/>
      <c r="FU46" s="1469"/>
      <c r="FV46" s="1469"/>
      <c r="FW46" s="1469"/>
      <c r="FX46" s="183"/>
      <c r="FY46" s="1505" t="s">
        <v>64</v>
      </c>
      <c r="FZ46" s="1505"/>
      <c r="GA46" s="1505"/>
      <c r="GB46" s="1505"/>
      <c r="GC46" s="1505"/>
      <c r="GD46" s="2148"/>
      <c r="GE46" s="4"/>
      <c r="GG46" s="4"/>
      <c r="GH46" s="4"/>
      <c r="GJ46" s="4"/>
      <c r="GK46" s="4"/>
      <c r="GL46" s="178"/>
      <c r="GM46" s="11"/>
      <c r="GN46" s="252" t="b">
        <v>0</v>
      </c>
      <c r="GO46" s="252" t="b">
        <v>0</v>
      </c>
      <c r="GP46" s="254" t="b">
        <v>0</v>
      </c>
      <c r="GQ46" s="254"/>
      <c r="GR46" s="254"/>
    </row>
    <row r="47" spans="1:200" ht="17.100000000000001" customHeight="1">
      <c r="A47" s="177"/>
      <c r="B47" s="1468" t="s">
        <v>2271</v>
      </c>
      <c r="C47" s="1469"/>
      <c r="D47" s="1469"/>
      <c r="E47" s="1469"/>
      <c r="F47" s="1469"/>
      <c r="G47" s="1469"/>
      <c r="H47" s="1469"/>
      <c r="I47" s="1526"/>
      <c r="J47" s="181"/>
      <c r="K47" s="1505" t="s">
        <v>65</v>
      </c>
      <c r="L47" s="1505"/>
      <c r="M47" s="1505"/>
      <c r="N47" s="1505"/>
      <c r="O47" s="1505"/>
      <c r="P47" s="1505"/>
      <c r="Q47" s="3"/>
      <c r="R47" s="1477" t="s">
        <v>66</v>
      </c>
      <c r="S47" s="1477"/>
      <c r="T47" s="1477"/>
      <c r="U47" s="1477"/>
      <c r="V47" s="1477"/>
      <c r="W47" s="1477"/>
      <c r="X47" s="3"/>
      <c r="Y47" s="1477" t="s">
        <v>67</v>
      </c>
      <c r="Z47" s="1477"/>
      <c r="AA47" s="1477"/>
      <c r="AB47" s="1477"/>
      <c r="AC47" s="1477"/>
      <c r="AD47" s="176"/>
      <c r="AE47" s="2146"/>
      <c r="AF47" s="2146"/>
      <c r="AG47" s="2146"/>
      <c r="AH47" s="2146"/>
      <c r="AI47" s="2146"/>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468" t="s">
        <v>2271</v>
      </c>
      <c r="BC47" s="1469"/>
      <c r="BD47" s="1469"/>
      <c r="BE47" s="1469"/>
      <c r="BF47" s="1469"/>
      <c r="BG47" s="1469"/>
      <c r="BH47" s="1469"/>
      <c r="BI47" s="1526"/>
      <c r="BJ47" s="181"/>
      <c r="BK47" s="1505" t="s">
        <v>65</v>
      </c>
      <c r="BL47" s="1505"/>
      <c r="BM47" s="1505"/>
      <c r="BN47" s="1505"/>
      <c r="BO47" s="1505"/>
      <c r="BP47" s="1505"/>
      <c r="BQ47" s="3"/>
      <c r="BR47" s="1477" t="s">
        <v>66</v>
      </c>
      <c r="BS47" s="1477"/>
      <c r="BT47" s="1477"/>
      <c r="BU47" s="1477"/>
      <c r="BV47" s="1477"/>
      <c r="BW47" s="1477"/>
      <c r="BX47" s="3"/>
      <c r="BY47" s="1477" t="s">
        <v>67</v>
      </c>
      <c r="BZ47" s="1477"/>
      <c r="CA47" s="1477"/>
      <c r="CB47" s="1477"/>
      <c r="CC47" s="1477"/>
      <c r="CD47" s="176"/>
      <c r="CE47" s="2146"/>
      <c r="CF47" s="2146"/>
      <c r="CG47" s="2146"/>
      <c r="CH47" s="2146"/>
      <c r="CI47" s="2146"/>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468" t="s">
        <v>2271</v>
      </c>
      <c r="DC47" s="1469"/>
      <c r="DD47" s="1469"/>
      <c r="DE47" s="1469"/>
      <c r="DF47" s="1469"/>
      <c r="DG47" s="1469"/>
      <c r="DH47" s="1469"/>
      <c r="DI47" s="1526"/>
      <c r="DJ47" s="181"/>
      <c r="DK47" s="1505" t="s">
        <v>65</v>
      </c>
      <c r="DL47" s="1505"/>
      <c r="DM47" s="1505"/>
      <c r="DN47" s="1505"/>
      <c r="DO47" s="1505"/>
      <c r="DP47" s="1505"/>
      <c r="DQ47" s="3"/>
      <c r="DR47" s="1477" t="s">
        <v>66</v>
      </c>
      <c r="DS47" s="1477"/>
      <c r="DT47" s="1477"/>
      <c r="DU47" s="1477"/>
      <c r="DV47" s="1477"/>
      <c r="DW47" s="1477"/>
      <c r="DX47" s="3"/>
      <c r="DY47" s="1477" t="s">
        <v>67</v>
      </c>
      <c r="DZ47" s="1477"/>
      <c r="EA47" s="1477"/>
      <c r="EB47" s="1477"/>
      <c r="EC47" s="1477"/>
      <c r="ED47" s="176"/>
      <c r="EE47" s="2146"/>
      <c r="EF47" s="2146"/>
      <c r="EG47" s="2146"/>
      <c r="EH47" s="2146"/>
      <c r="EI47" s="2146"/>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468" t="s">
        <v>2271</v>
      </c>
      <c r="FC47" s="1469"/>
      <c r="FD47" s="1469"/>
      <c r="FE47" s="1469"/>
      <c r="FF47" s="1469"/>
      <c r="FG47" s="1469"/>
      <c r="FH47" s="1469"/>
      <c r="FI47" s="1526"/>
      <c r="FJ47" s="181"/>
      <c r="FK47" s="1505" t="s">
        <v>65</v>
      </c>
      <c r="FL47" s="1505"/>
      <c r="FM47" s="1505"/>
      <c r="FN47" s="1505"/>
      <c r="FO47" s="1505"/>
      <c r="FP47" s="1505"/>
      <c r="FQ47" s="3"/>
      <c r="FR47" s="1477" t="s">
        <v>66</v>
      </c>
      <c r="FS47" s="1477"/>
      <c r="FT47" s="1477"/>
      <c r="FU47" s="1477"/>
      <c r="FV47" s="1477"/>
      <c r="FW47" s="1477"/>
      <c r="FX47" s="3"/>
      <c r="FY47" s="1477" t="s">
        <v>67</v>
      </c>
      <c r="FZ47" s="1477"/>
      <c r="GA47" s="1477"/>
      <c r="GB47" s="1477"/>
      <c r="GC47" s="1477"/>
      <c r="GD47" s="176"/>
      <c r="GE47" s="2146"/>
      <c r="GF47" s="2146"/>
      <c r="GG47" s="2146"/>
      <c r="GH47" s="2146"/>
      <c r="GI47" s="2146"/>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468" t="s">
        <v>2272</v>
      </c>
      <c r="C48" s="1469"/>
      <c r="D48" s="1469"/>
      <c r="E48" s="1469"/>
      <c r="F48" s="1469"/>
      <c r="G48" s="1469"/>
      <c r="H48" s="1469"/>
      <c r="I48" s="1526"/>
      <c r="J48" s="182"/>
      <c r="K48" s="1469" t="s">
        <v>68</v>
      </c>
      <c r="L48" s="1469"/>
      <c r="M48" s="1469"/>
      <c r="N48" s="1469"/>
      <c r="O48" s="1469"/>
      <c r="P48" s="2147"/>
      <c r="Q48" s="189"/>
      <c r="R48" s="1469" t="s">
        <v>69</v>
      </c>
      <c r="S48" s="1469"/>
      <c r="T48" s="1469"/>
      <c r="U48" s="1469"/>
      <c r="V48" s="1469"/>
      <c r="W48" s="183"/>
      <c r="X48" s="189"/>
      <c r="Y48" s="1469" t="s">
        <v>70</v>
      </c>
      <c r="Z48" s="1469"/>
      <c r="AA48" s="1469"/>
      <c r="AB48" s="1469"/>
      <c r="AC48" s="1469"/>
      <c r="AD48" s="183"/>
      <c r="AE48" s="191"/>
      <c r="AF48" s="1477" t="s">
        <v>71</v>
      </c>
      <c r="AG48" s="1477"/>
      <c r="AH48" s="1477"/>
      <c r="AI48" s="1477"/>
      <c r="AJ48" s="1477"/>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468" t="s">
        <v>2272</v>
      </c>
      <c r="BC48" s="1469"/>
      <c r="BD48" s="1469"/>
      <c r="BE48" s="1469"/>
      <c r="BF48" s="1469"/>
      <c r="BG48" s="1469"/>
      <c r="BH48" s="1469"/>
      <c r="BI48" s="1526"/>
      <c r="BJ48" s="182"/>
      <c r="BK48" s="1469" t="s">
        <v>68</v>
      </c>
      <c r="BL48" s="1469"/>
      <c r="BM48" s="1469"/>
      <c r="BN48" s="1469"/>
      <c r="BO48" s="1469"/>
      <c r="BP48" s="2147"/>
      <c r="BQ48" s="189"/>
      <c r="BR48" s="1469" t="s">
        <v>69</v>
      </c>
      <c r="BS48" s="1469"/>
      <c r="BT48" s="1469"/>
      <c r="BU48" s="1469"/>
      <c r="BV48" s="1469"/>
      <c r="BW48" s="183"/>
      <c r="BX48" s="189"/>
      <c r="BY48" s="1469" t="s">
        <v>70</v>
      </c>
      <c r="BZ48" s="1469"/>
      <c r="CA48" s="1469"/>
      <c r="CB48" s="1469"/>
      <c r="CC48" s="1469"/>
      <c r="CD48" s="183"/>
      <c r="CE48" s="191"/>
      <c r="CF48" s="1477" t="s">
        <v>71</v>
      </c>
      <c r="CG48" s="1477"/>
      <c r="CH48" s="1477"/>
      <c r="CI48" s="1477"/>
      <c r="CJ48" s="1477"/>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468" t="s">
        <v>2272</v>
      </c>
      <c r="DC48" s="1469"/>
      <c r="DD48" s="1469"/>
      <c r="DE48" s="1469"/>
      <c r="DF48" s="1469"/>
      <c r="DG48" s="1469"/>
      <c r="DH48" s="1469"/>
      <c r="DI48" s="1526"/>
      <c r="DJ48" s="182"/>
      <c r="DK48" s="1469" t="s">
        <v>68</v>
      </c>
      <c r="DL48" s="1469"/>
      <c r="DM48" s="1469"/>
      <c r="DN48" s="1469"/>
      <c r="DO48" s="1469"/>
      <c r="DP48" s="2147"/>
      <c r="DQ48" s="189"/>
      <c r="DR48" s="1469" t="s">
        <v>69</v>
      </c>
      <c r="DS48" s="1469"/>
      <c r="DT48" s="1469"/>
      <c r="DU48" s="1469"/>
      <c r="DV48" s="1469"/>
      <c r="DW48" s="183"/>
      <c r="DX48" s="189"/>
      <c r="DY48" s="1469" t="s">
        <v>70</v>
      </c>
      <c r="DZ48" s="1469"/>
      <c r="EA48" s="1469"/>
      <c r="EB48" s="1469"/>
      <c r="EC48" s="1469"/>
      <c r="ED48" s="183"/>
      <c r="EE48" s="191"/>
      <c r="EF48" s="1477" t="s">
        <v>71</v>
      </c>
      <c r="EG48" s="1477"/>
      <c r="EH48" s="1477"/>
      <c r="EI48" s="1477"/>
      <c r="EJ48" s="1477"/>
      <c r="EK48" s="232"/>
      <c r="EL48" s="205"/>
      <c r="EM48" s="11"/>
      <c r="EN48" s="252" t="b">
        <v>0</v>
      </c>
      <c r="EO48" s="252" t="b">
        <v>0</v>
      </c>
      <c r="EP48" s="254" t="b">
        <v>0</v>
      </c>
      <c r="EQ48" s="254" t="b">
        <v>0</v>
      </c>
      <c r="ER48" s="254"/>
      <c r="ES48" s="225">
        <f>COUNTIF(EN48:EQ48, TRUE)</f>
        <v>0</v>
      </c>
      <c r="ET48" s="224" t="str">
        <f>IF(AND($J41&lt;&gt;"",COUNTIF(EN48:EQ48,TRUE)=0),"未入力です。","")</f>
        <v/>
      </c>
      <c r="FA48" s="177"/>
      <c r="FB48" s="1468" t="s">
        <v>2272</v>
      </c>
      <c r="FC48" s="1469"/>
      <c r="FD48" s="1469"/>
      <c r="FE48" s="1469"/>
      <c r="FF48" s="1469"/>
      <c r="FG48" s="1469"/>
      <c r="FH48" s="1469"/>
      <c r="FI48" s="1526"/>
      <c r="FJ48" s="182"/>
      <c r="FK48" s="1469" t="s">
        <v>68</v>
      </c>
      <c r="FL48" s="1469"/>
      <c r="FM48" s="1469"/>
      <c r="FN48" s="1469"/>
      <c r="FO48" s="1469"/>
      <c r="FP48" s="2147"/>
      <c r="FQ48" s="189"/>
      <c r="FR48" s="1469" t="s">
        <v>69</v>
      </c>
      <c r="FS48" s="1469"/>
      <c r="FT48" s="1469"/>
      <c r="FU48" s="1469"/>
      <c r="FV48" s="1469"/>
      <c r="FW48" s="183"/>
      <c r="FX48" s="189"/>
      <c r="FY48" s="1469" t="s">
        <v>70</v>
      </c>
      <c r="FZ48" s="1469"/>
      <c r="GA48" s="1469"/>
      <c r="GB48" s="1469"/>
      <c r="GC48" s="1469"/>
      <c r="GD48" s="183"/>
      <c r="GE48" s="191"/>
      <c r="GF48" s="1477" t="s">
        <v>71</v>
      </c>
      <c r="GG48" s="1477"/>
      <c r="GH48" s="1477"/>
      <c r="GI48" s="1477"/>
      <c r="GJ48" s="1477"/>
      <c r="GK48" s="232"/>
      <c r="GL48" s="205"/>
      <c r="GM48" s="11"/>
      <c r="GN48" s="252" t="b">
        <v>0</v>
      </c>
      <c r="GO48" s="252" t="b">
        <v>0</v>
      </c>
      <c r="GP48" s="254" t="b">
        <v>0</v>
      </c>
      <c r="GQ48" s="254" t="b">
        <v>0</v>
      </c>
      <c r="GR48" s="254"/>
    </row>
    <row r="49" spans="1:200" ht="20.100000000000001" customHeight="1">
      <c r="A49" s="177"/>
      <c r="B49" s="1468" t="s">
        <v>2273</v>
      </c>
      <c r="C49" s="1469"/>
      <c r="D49" s="1469"/>
      <c r="E49" s="1469"/>
      <c r="F49" s="1469"/>
      <c r="G49" s="1469"/>
      <c r="H49" s="1469"/>
      <c r="I49" s="1526"/>
      <c r="J49" s="1448"/>
      <c r="K49" s="1443"/>
      <c r="L49" s="1443"/>
      <c r="M49" s="1443"/>
      <c r="N49" s="1443"/>
      <c r="O49" s="183" t="s">
        <v>72</v>
      </c>
      <c r="P49" s="183"/>
      <c r="Q49" s="1522"/>
      <c r="R49" s="1443"/>
      <c r="S49" s="1443"/>
      <c r="T49" s="1443"/>
      <c r="U49" s="1443"/>
      <c r="V49" s="183" t="s">
        <v>72</v>
      </c>
      <c r="W49" s="183"/>
      <c r="X49" s="1522"/>
      <c r="Y49" s="1443"/>
      <c r="Z49" s="1443"/>
      <c r="AA49" s="1443"/>
      <c r="AB49" s="1443"/>
      <c r="AC49" s="183" t="s">
        <v>72</v>
      </c>
      <c r="AD49" s="183"/>
      <c r="AE49" s="1522"/>
      <c r="AF49" s="1443"/>
      <c r="AG49" s="1443"/>
      <c r="AH49" s="1443"/>
      <c r="AI49" s="1443"/>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468" t="s">
        <v>2273</v>
      </c>
      <c r="BC49" s="1469"/>
      <c r="BD49" s="1469"/>
      <c r="BE49" s="1469"/>
      <c r="BF49" s="1469"/>
      <c r="BG49" s="1469"/>
      <c r="BH49" s="1469"/>
      <c r="BI49" s="1526"/>
      <c r="BJ49" s="1448"/>
      <c r="BK49" s="1443"/>
      <c r="BL49" s="1443"/>
      <c r="BM49" s="1443"/>
      <c r="BN49" s="1443"/>
      <c r="BO49" s="183" t="s">
        <v>72</v>
      </c>
      <c r="BP49" s="183"/>
      <c r="BQ49" s="1522"/>
      <c r="BR49" s="1443"/>
      <c r="BS49" s="1443"/>
      <c r="BT49" s="1443"/>
      <c r="BU49" s="1443"/>
      <c r="BV49" s="183" t="s">
        <v>72</v>
      </c>
      <c r="BW49" s="183"/>
      <c r="BX49" s="1522"/>
      <c r="BY49" s="1443"/>
      <c r="BZ49" s="1443"/>
      <c r="CA49" s="1443"/>
      <c r="CB49" s="1443"/>
      <c r="CC49" s="183" t="s">
        <v>72</v>
      </c>
      <c r="CD49" s="183"/>
      <c r="CE49" s="1522"/>
      <c r="CF49" s="1443"/>
      <c r="CG49" s="1443"/>
      <c r="CH49" s="1443"/>
      <c r="CI49" s="1443"/>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468" t="s">
        <v>2273</v>
      </c>
      <c r="DC49" s="1469"/>
      <c r="DD49" s="1469"/>
      <c r="DE49" s="1469"/>
      <c r="DF49" s="1469"/>
      <c r="DG49" s="1469"/>
      <c r="DH49" s="1469"/>
      <c r="DI49" s="1526"/>
      <c r="DJ49" s="1448"/>
      <c r="DK49" s="1443"/>
      <c r="DL49" s="1443"/>
      <c r="DM49" s="1443"/>
      <c r="DN49" s="1443"/>
      <c r="DO49" s="183" t="s">
        <v>72</v>
      </c>
      <c r="DP49" s="183"/>
      <c r="DQ49" s="1522"/>
      <c r="DR49" s="1443"/>
      <c r="DS49" s="1443"/>
      <c r="DT49" s="1443"/>
      <c r="DU49" s="1443"/>
      <c r="DV49" s="183" t="s">
        <v>72</v>
      </c>
      <c r="DW49" s="183"/>
      <c r="DX49" s="1522"/>
      <c r="DY49" s="1443"/>
      <c r="DZ49" s="1443"/>
      <c r="EA49" s="1443"/>
      <c r="EB49" s="1443"/>
      <c r="EC49" s="183" t="s">
        <v>72</v>
      </c>
      <c r="ED49" s="183"/>
      <c r="EE49" s="1522"/>
      <c r="EF49" s="1443"/>
      <c r="EG49" s="1443"/>
      <c r="EH49" s="1443"/>
      <c r="EI49" s="1443"/>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468" t="s">
        <v>2273</v>
      </c>
      <c r="FC49" s="1469"/>
      <c r="FD49" s="1469"/>
      <c r="FE49" s="1469"/>
      <c r="FF49" s="1469"/>
      <c r="FG49" s="1469"/>
      <c r="FH49" s="1469"/>
      <c r="FI49" s="1526"/>
      <c r="FJ49" s="1448"/>
      <c r="FK49" s="1443"/>
      <c r="FL49" s="1443"/>
      <c r="FM49" s="1443"/>
      <c r="FN49" s="1443"/>
      <c r="FO49" s="183" t="s">
        <v>72</v>
      </c>
      <c r="FP49" s="183"/>
      <c r="FQ49" s="1522"/>
      <c r="FR49" s="1443"/>
      <c r="FS49" s="1443"/>
      <c r="FT49" s="1443"/>
      <c r="FU49" s="1443"/>
      <c r="FV49" s="183" t="s">
        <v>72</v>
      </c>
      <c r="FW49" s="183"/>
      <c r="FX49" s="1522"/>
      <c r="FY49" s="1443"/>
      <c r="FZ49" s="1443"/>
      <c r="GA49" s="1443"/>
      <c r="GB49" s="1443"/>
      <c r="GC49" s="183" t="s">
        <v>72</v>
      </c>
      <c r="GD49" s="183"/>
      <c r="GE49" s="1522"/>
      <c r="GF49" s="1443"/>
      <c r="GG49" s="1443"/>
      <c r="GH49" s="1443"/>
      <c r="GI49" s="1443"/>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564" t="s">
        <v>2274</v>
      </c>
      <c r="C50" s="1564"/>
      <c r="D50" s="1564"/>
      <c r="E50" s="1564"/>
      <c r="F50" s="1564"/>
      <c r="G50" s="1564"/>
      <c r="H50" s="1564"/>
      <c r="I50" s="1564"/>
      <c r="J50" s="1448"/>
      <c r="K50" s="1443"/>
      <c r="L50" s="1443"/>
      <c r="M50" s="1443"/>
      <c r="N50" s="1443"/>
      <c r="O50" s="183" t="s">
        <v>47</v>
      </c>
      <c r="P50" s="183"/>
      <c r="Q50" s="1522"/>
      <c r="R50" s="1443"/>
      <c r="S50" s="1443"/>
      <c r="T50" s="1443"/>
      <c r="U50" s="1443"/>
      <c r="V50" s="183" t="s">
        <v>47</v>
      </c>
      <c r="W50" s="183"/>
      <c r="X50" s="1522"/>
      <c r="Y50" s="1443"/>
      <c r="Z50" s="1443"/>
      <c r="AA50" s="1443"/>
      <c r="AB50" s="1443"/>
      <c r="AC50" s="183" t="s">
        <v>47</v>
      </c>
      <c r="AD50" s="183"/>
      <c r="AE50" s="1522"/>
      <c r="AF50" s="1443"/>
      <c r="AG50" s="1443"/>
      <c r="AH50" s="1443"/>
      <c r="AI50" s="1443"/>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564" t="s">
        <v>2274</v>
      </c>
      <c r="BC50" s="1564"/>
      <c r="BD50" s="1564"/>
      <c r="BE50" s="1564"/>
      <c r="BF50" s="1564"/>
      <c r="BG50" s="1564"/>
      <c r="BH50" s="1564"/>
      <c r="BI50" s="1564"/>
      <c r="BJ50" s="1448"/>
      <c r="BK50" s="1443"/>
      <c r="BL50" s="1443"/>
      <c r="BM50" s="1443"/>
      <c r="BN50" s="1443"/>
      <c r="BO50" s="183" t="s">
        <v>47</v>
      </c>
      <c r="BP50" s="183"/>
      <c r="BQ50" s="1522"/>
      <c r="BR50" s="1443"/>
      <c r="BS50" s="1443"/>
      <c r="BT50" s="1443"/>
      <c r="BU50" s="1443"/>
      <c r="BV50" s="183" t="s">
        <v>47</v>
      </c>
      <c r="BW50" s="183"/>
      <c r="BX50" s="1522"/>
      <c r="BY50" s="1443"/>
      <c r="BZ50" s="1443"/>
      <c r="CA50" s="1443"/>
      <c r="CB50" s="1443"/>
      <c r="CC50" s="183" t="s">
        <v>47</v>
      </c>
      <c r="CD50" s="183"/>
      <c r="CE50" s="1522"/>
      <c r="CF50" s="1443"/>
      <c r="CG50" s="1443"/>
      <c r="CH50" s="1443"/>
      <c r="CI50" s="1443"/>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564" t="s">
        <v>2274</v>
      </c>
      <c r="DC50" s="1564"/>
      <c r="DD50" s="1564"/>
      <c r="DE50" s="1564"/>
      <c r="DF50" s="1564"/>
      <c r="DG50" s="1564"/>
      <c r="DH50" s="1564"/>
      <c r="DI50" s="1564"/>
      <c r="DJ50" s="1448"/>
      <c r="DK50" s="1443"/>
      <c r="DL50" s="1443"/>
      <c r="DM50" s="1443"/>
      <c r="DN50" s="1443"/>
      <c r="DO50" s="183" t="s">
        <v>47</v>
      </c>
      <c r="DP50" s="183"/>
      <c r="DQ50" s="1522"/>
      <c r="DR50" s="1443"/>
      <c r="DS50" s="1443"/>
      <c r="DT50" s="1443"/>
      <c r="DU50" s="1443"/>
      <c r="DV50" s="183" t="s">
        <v>47</v>
      </c>
      <c r="DW50" s="183"/>
      <c r="DX50" s="1522"/>
      <c r="DY50" s="1443"/>
      <c r="DZ50" s="1443"/>
      <c r="EA50" s="1443"/>
      <c r="EB50" s="1443"/>
      <c r="EC50" s="183" t="s">
        <v>47</v>
      </c>
      <c r="ED50" s="183"/>
      <c r="EE50" s="1522"/>
      <c r="EF50" s="1443"/>
      <c r="EG50" s="1443"/>
      <c r="EH50" s="1443"/>
      <c r="EI50" s="1443"/>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564" t="s">
        <v>2274</v>
      </c>
      <c r="FC50" s="1564"/>
      <c r="FD50" s="1564"/>
      <c r="FE50" s="1564"/>
      <c r="FF50" s="1564"/>
      <c r="FG50" s="1564"/>
      <c r="FH50" s="1564"/>
      <c r="FI50" s="1564"/>
      <c r="FJ50" s="1448"/>
      <c r="FK50" s="1443"/>
      <c r="FL50" s="1443"/>
      <c r="FM50" s="1443"/>
      <c r="FN50" s="1443"/>
      <c r="FO50" s="183" t="s">
        <v>47</v>
      </c>
      <c r="FP50" s="183"/>
      <c r="FQ50" s="1522"/>
      <c r="FR50" s="1443"/>
      <c r="FS50" s="1443"/>
      <c r="FT50" s="1443"/>
      <c r="FU50" s="1443"/>
      <c r="FV50" s="183" t="s">
        <v>47</v>
      </c>
      <c r="FW50" s="183"/>
      <c r="FX50" s="1522"/>
      <c r="FY50" s="1443"/>
      <c r="FZ50" s="1443"/>
      <c r="GA50" s="1443"/>
      <c r="GB50" s="1443"/>
      <c r="GC50" s="183" t="s">
        <v>47</v>
      </c>
      <c r="GD50" s="183"/>
      <c r="GE50" s="1522"/>
      <c r="GF50" s="1443"/>
      <c r="GG50" s="1443"/>
      <c r="GH50" s="1443"/>
      <c r="GI50" s="1443"/>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468" t="s">
        <v>2262</v>
      </c>
      <c r="C53" s="1469"/>
      <c r="D53" s="1469"/>
      <c r="E53" s="1469"/>
      <c r="F53" s="1469"/>
      <c r="G53" s="1469"/>
      <c r="H53" s="1469"/>
      <c r="I53" s="1469"/>
      <c r="J53" s="1460"/>
      <c r="K53" s="1461"/>
      <c r="L53" s="1461"/>
      <c r="M53" s="1461"/>
      <c r="N53" s="1461"/>
      <c r="O53" s="1461"/>
      <c r="P53" s="1462"/>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468" t="s">
        <v>2262</v>
      </c>
      <c r="BC53" s="1469"/>
      <c r="BD53" s="1469"/>
      <c r="BE53" s="1469"/>
      <c r="BF53" s="1469"/>
      <c r="BG53" s="1469"/>
      <c r="BH53" s="1469"/>
      <c r="BI53" s="1469"/>
      <c r="BJ53" s="1460"/>
      <c r="BK53" s="1461"/>
      <c r="BL53" s="1461"/>
      <c r="BM53" s="1461"/>
      <c r="BN53" s="1461"/>
      <c r="BO53" s="1461"/>
      <c r="BP53" s="1462"/>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468" t="s">
        <v>2262</v>
      </c>
      <c r="DC53" s="1469"/>
      <c r="DD53" s="1469"/>
      <c r="DE53" s="1469"/>
      <c r="DF53" s="1469"/>
      <c r="DG53" s="1469"/>
      <c r="DH53" s="1469"/>
      <c r="DI53" s="1469"/>
      <c r="DJ53" s="1460"/>
      <c r="DK53" s="1461"/>
      <c r="DL53" s="1461"/>
      <c r="DM53" s="1461"/>
      <c r="DN53" s="1461"/>
      <c r="DO53" s="1461"/>
      <c r="DP53" s="1462"/>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468" t="s">
        <v>2262</v>
      </c>
      <c r="FC53" s="1469"/>
      <c r="FD53" s="1469"/>
      <c r="FE53" s="1469"/>
      <c r="FF53" s="1469"/>
      <c r="FG53" s="1469"/>
      <c r="FH53" s="1469"/>
      <c r="FI53" s="1469"/>
      <c r="FJ53" s="1460"/>
      <c r="FK53" s="1461"/>
      <c r="FL53" s="1461"/>
      <c r="FM53" s="1461"/>
      <c r="FN53" s="1461"/>
      <c r="FO53" s="1461"/>
      <c r="FP53" s="1462"/>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482" t="s">
        <v>2267</v>
      </c>
      <c r="C54" s="1483"/>
      <c r="D54" s="1483"/>
      <c r="E54" s="1483"/>
      <c r="F54" s="1483"/>
      <c r="G54" s="1483"/>
      <c r="H54" s="1483"/>
      <c r="I54" s="1484"/>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482" t="s">
        <v>2267</v>
      </c>
      <c r="BC54" s="1483"/>
      <c r="BD54" s="1483"/>
      <c r="BE54" s="1483"/>
      <c r="BF54" s="1483"/>
      <c r="BG54" s="1483"/>
      <c r="BH54" s="1483"/>
      <c r="BI54" s="1484"/>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482" t="s">
        <v>2267</v>
      </c>
      <c r="DC54" s="1483"/>
      <c r="DD54" s="1483"/>
      <c r="DE54" s="1483"/>
      <c r="DF54" s="1483"/>
      <c r="DG54" s="1483"/>
      <c r="DH54" s="1483"/>
      <c r="DI54" s="1484"/>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482" t="s">
        <v>2267</v>
      </c>
      <c r="FC54" s="1483"/>
      <c r="FD54" s="1483"/>
      <c r="FE54" s="1483"/>
      <c r="FF54" s="1483"/>
      <c r="FG54" s="1483"/>
      <c r="FH54" s="1483"/>
      <c r="FI54" s="1484"/>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489" t="s">
        <v>2268</v>
      </c>
      <c r="C55" s="1490"/>
      <c r="D55" s="1490"/>
      <c r="E55" s="1490"/>
      <c r="F55" s="1490"/>
      <c r="G55" s="1490"/>
      <c r="H55" s="1490"/>
      <c r="I55" s="2149"/>
      <c r="J55" s="181"/>
      <c r="K55" s="3" t="s">
        <v>54</v>
      </c>
      <c r="L55" s="3"/>
      <c r="M55" s="3"/>
      <c r="N55" s="3"/>
      <c r="O55" s="3"/>
      <c r="P55" s="3"/>
      <c r="Q55" s="3"/>
      <c r="R55" s="3"/>
      <c r="S55" s="2151" t="s">
        <v>2435</v>
      </c>
      <c r="T55" s="2151"/>
      <c r="U55" s="2151"/>
      <c r="V55" s="2151"/>
      <c r="W55" s="2151"/>
      <c r="X55" s="3"/>
      <c r="Y55" s="3"/>
      <c r="Z55" s="1477" t="s">
        <v>56</v>
      </c>
      <c r="AA55" s="1477"/>
      <c r="AB55" s="1477"/>
      <c r="AC55" s="1477"/>
      <c r="AD55" s="1477"/>
      <c r="AE55" s="1477"/>
      <c r="AF55" s="1477"/>
      <c r="AG55" s="1477"/>
      <c r="AH55" s="1477"/>
      <c r="AI55" s="1478"/>
      <c r="AJ55" s="4"/>
      <c r="AK55" s="4"/>
      <c r="AL55" s="178"/>
      <c r="AN55" s="6" t="b">
        <v>0</v>
      </c>
      <c r="AO55" s="6" t="b">
        <v>0</v>
      </c>
      <c r="AP55" s="6" t="b">
        <v>0</v>
      </c>
      <c r="AS55" s="225"/>
      <c r="BA55" s="177"/>
      <c r="BB55" s="1489" t="s">
        <v>2268</v>
      </c>
      <c r="BC55" s="1490"/>
      <c r="BD55" s="1490"/>
      <c r="BE55" s="1490"/>
      <c r="BF55" s="1490"/>
      <c r="BG55" s="1490"/>
      <c r="BH55" s="1490"/>
      <c r="BI55" s="2149"/>
      <c r="BJ55" s="181"/>
      <c r="BK55" s="3" t="s">
        <v>54</v>
      </c>
      <c r="BL55" s="3"/>
      <c r="BM55" s="3"/>
      <c r="BN55" s="3"/>
      <c r="BO55" s="3"/>
      <c r="BP55" s="3"/>
      <c r="BQ55" s="3"/>
      <c r="BR55" s="3"/>
      <c r="BS55" s="2151" t="s">
        <v>2435</v>
      </c>
      <c r="BT55" s="2151"/>
      <c r="BU55" s="2151"/>
      <c r="BV55" s="2151"/>
      <c r="BW55" s="2151"/>
      <c r="BX55" s="3"/>
      <c r="BY55" s="3"/>
      <c r="BZ55" s="1477" t="s">
        <v>56</v>
      </c>
      <c r="CA55" s="1477"/>
      <c r="CB55" s="1477"/>
      <c r="CC55" s="1477"/>
      <c r="CD55" s="1477"/>
      <c r="CE55" s="1477"/>
      <c r="CF55" s="1477"/>
      <c r="CG55" s="1477"/>
      <c r="CH55" s="1477"/>
      <c r="CI55" s="1478"/>
      <c r="CJ55" s="4"/>
      <c r="CK55" s="4"/>
      <c r="CL55" s="178"/>
      <c r="CN55" s="6" t="b">
        <v>0</v>
      </c>
      <c r="CO55" s="6" t="b">
        <v>0</v>
      </c>
      <c r="CP55" s="6" t="b">
        <v>0</v>
      </c>
      <c r="CS55" s="225"/>
      <c r="DA55" s="177"/>
      <c r="DB55" s="1489" t="s">
        <v>2268</v>
      </c>
      <c r="DC55" s="1490"/>
      <c r="DD55" s="1490"/>
      <c r="DE55" s="1490"/>
      <c r="DF55" s="1490"/>
      <c r="DG55" s="1490"/>
      <c r="DH55" s="1490"/>
      <c r="DI55" s="2149"/>
      <c r="DJ55" s="181"/>
      <c r="DK55" s="3" t="s">
        <v>54</v>
      </c>
      <c r="DL55" s="3"/>
      <c r="DM55" s="3"/>
      <c r="DN55" s="3"/>
      <c r="DO55" s="3"/>
      <c r="DP55" s="3"/>
      <c r="DQ55" s="3"/>
      <c r="DR55" s="3"/>
      <c r="DS55" s="2151" t="s">
        <v>2435</v>
      </c>
      <c r="DT55" s="2151"/>
      <c r="DU55" s="2151"/>
      <c r="DV55" s="2151"/>
      <c r="DW55" s="2151"/>
      <c r="DX55" s="3"/>
      <c r="DY55" s="3"/>
      <c r="DZ55" s="1477" t="s">
        <v>56</v>
      </c>
      <c r="EA55" s="1477"/>
      <c r="EB55" s="1477"/>
      <c r="EC55" s="1477"/>
      <c r="ED55" s="1477"/>
      <c r="EE55" s="1477"/>
      <c r="EF55" s="1477"/>
      <c r="EG55" s="1477"/>
      <c r="EH55" s="1477"/>
      <c r="EI55" s="1478"/>
      <c r="EJ55" s="4"/>
      <c r="EK55" s="4"/>
      <c r="EL55" s="178"/>
      <c r="EN55" s="6" t="b">
        <v>0</v>
      </c>
      <c r="EO55" s="6" t="b">
        <v>0</v>
      </c>
      <c r="EP55" s="6" t="b">
        <v>0</v>
      </c>
      <c r="ES55" s="225"/>
      <c r="FA55" s="177"/>
      <c r="FB55" s="1489" t="s">
        <v>2268</v>
      </c>
      <c r="FC55" s="1490"/>
      <c r="FD55" s="1490"/>
      <c r="FE55" s="1490"/>
      <c r="FF55" s="1490"/>
      <c r="FG55" s="1490"/>
      <c r="FH55" s="1490"/>
      <c r="FI55" s="2149"/>
      <c r="FJ55" s="181"/>
      <c r="FK55" s="3" t="s">
        <v>54</v>
      </c>
      <c r="FL55" s="3"/>
      <c r="FM55" s="3"/>
      <c r="FN55" s="3"/>
      <c r="FO55" s="3"/>
      <c r="FP55" s="3"/>
      <c r="FQ55" s="3"/>
      <c r="FR55" s="3"/>
      <c r="FS55" s="2151" t="s">
        <v>2435</v>
      </c>
      <c r="FT55" s="2151"/>
      <c r="FU55" s="2151"/>
      <c r="FV55" s="2151"/>
      <c r="FW55" s="2151"/>
      <c r="FX55" s="3"/>
      <c r="FY55" s="3"/>
      <c r="FZ55" s="1477" t="s">
        <v>56</v>
      </c>
      <c r="GA55" s="1477"/>
      <c r="GB55" s="1477"/>
      <c r="GC55" s="1477"/>
      <c r="GD55" s="1477"/>
      <c r="GE55" s="1477"/>
      <c r="GF55" s="1477"/>
      <c r="GG55" s="1477"/>
      <c r="GH55" s="1477"/>
      <c r="GI55" s="1478"/>
      <c r="GJ55" s="4"/>
      <c r="GK55" s="4"/>
      <c r="GL55" s="178"/>
      <c r="GN55" s="6" t="b">
        <v>0</v>
      </c>
      <c r="GO55" s="6" t="b">
        <v>0</v>
      </c>
      <c r="GP55" s="6" t="b">
        <v>0</v>
      </c>
    </row>
    <row r="56" spans="1:200" ht="17.100000000000001" customHeight="1">
      <c r="A56" s="177"/>
      <c r="B56" s="1493"/>
      <c r="C56" s="1494"/>
      <c r="D56" s="1494"/>
      <c r="E56" s="1494"/>
      <c r="F56" s="1494"/>
      <c r="G56" s="1494"/>
      <c r="H56" s="1494"/>
      <c r="I56" s="2150"/>
      <c r="J56" s="179"/>
      <c r="K56" s="1480" t="s">
        <v>57</v>
      </c>
      <c r="L56" s="1480"/>
      <c r="M56" s="1480"/>
      <c r="N56" s="1480"/>
      <c r="O56" s="1480"/>
      <c r="P56" s="1480"/>
      <c r="Q56" s="1480"/>
      <c r="R56" s="1480"/>
      <c r="S56" s="7"/>
      <c r="T56" s="7"/>
      <c r="U56" s="1480" t="s">
        <v>58</v>
      </c>
      <c r="V56" s="1480"/>
      <c r="W56" s="1480"/>
      <c r="X56" s="1480"/>
      <c r="Y56" s="7"/>
      <c r="Z56" s="7"/>
      <c r="AA56" s="7"/>
      <c r="AB56" s="7"/>
      <c r="AC56" s="7"/>
      <c r="AD56" s="7"/>
      <c r="AE56" s="7"/>
      <c r="AF56" s="7"/>
      <c r="AG56" s="7"/>
      <c r="AH56" s="7"/>
      <c r="AI56" s="180"/>
      <c r="AJ56" s="4"/>
      <c r="AK56" s="4"/>
      <c r="AL56" s="178"/>
      <c r="AN56" s="6" t="b">
        <v>0</v>
      </c>
      <c r="AO56" s="6" t="b">
        <v>0</v>
      </c>
      <c r="AS56" s="225"/>
      <c r="BA56" s="177"/>
      <c r="BB56" s="1493"/>
      <c r="BC56" s="1494"/>
      <c r="BD56" s="1494"/>
      <c r="BE56" s="1494"/>
      <c r="BF56" s="1494"/>
      <c r="BG56" s="1494"/>
      <c r="BH56" s="1494"/>
      <c r="BI56" s="2150"/>
      <c r="BJ56" s="179"/>
      <c r="BK56" s="1480" t="s">
        <v>57</v>
      </c>
      <c r="BL56" s="1480"/>
      <c r="BM56" s="1480"/>
      <c r="BN56" s="1480"/>
      <c r="BO56" s="1480"/>
      <c r="BP56" s="1480"/>
      <c r="BQ56" s="1480"/>
      <c r="BR56" s="1480"/>
      <c r="BS56" s="7"/>
      <c r="BT56" s="7"/>
      <c r="BU56" s="1480" t="s">
        <v>58</v>
      </c>
      <c r="BV56" s="1480"/>
      <c r="BW56" s="1480"/>
      <c r="BX56" s="1480"/>
      <c r="BY56" s="7"/>
      <c r="BZ56" s="7"/>
      <c r="CA56" s="7"/>
      <c r="CB56" s="7"/>
      <c r="CC56" s="7"/>
      <c r="CD56" s="7"/>
      <c r="CE56" s="7"/>
      <c r="CF56" s="7"/>
      <c r="CG56" s="7"/>
      <c r="CH56" s="7"/>
      <c r="CI56" s="180"/>
      <c r="CJ56" s="4"/>
      <c r="CK56" s="4"/>
      <c r="CL56" s="178"/>
      <c r="CN56" s="6" t="b">
        <v>0</v>
      </c>
      <c r="CO56" s="6" t="b">
        <v>0</v>
      </c>
      <c r="CS56" s="225"/>
      <c r="DA56" s="177"/>
      <c r="DB56" s="1493"/>
      <c r="DC56" s="1494"/>
      <c r="DD56" s="1494"/>
      <c r="DE56" s="1494"/>
      <c r="DF56" s="1494"/>
      <c r="DG56" s="1494"/>
      <c r="DH56" s="1494"/>
      <c r="DI56" s="2150"/>
      <c r="DJ56" s="179"/>
      <c r="DK56" s="1480" t="s">
        <v>57</v>
      </c>
      <c r="DL56" s="1480"/>
      <c r="DM56" s="1480"/>
      <c r="DN56" s="1480"/>
      <c r="DO56" s="1480"/>
      <c r="DP56" s="1480"/>
      <c r="DQ56" s="1480"/>
      <c r="DR56" s="1480"/>
      <c r="DS56" s="7"/>
      <c r="DT56" s="7"/>
      <c r="DU56" s="1480" t="s">
        <v>58</v>
      </c>
      <c r="DV56" s="1480"/>
      <c r="DW56" s="1480"/>
      <c r="DX56" s="1480"/>
      <c r="DY56" s="7"/>
      <c r="DZ56" s="7"/>
      <c r="EA56" s="7"/>
      <c r="EB56" s="7"/>
      <c r="EC56" s="7"/>
      <c r="ED56" s="7"/>
      <c r="EE56" s="7"/>
      <c r="EF56" s="7"/>
      <c r="EG56" s="7"/>
      <c r="EH56" s="7"/>
      <c r="EI56" s="180"/>
      <c r="EJ56" s="4"/>
      <c r="EK56" s="4"/>
      <c r="EL56" s="178"/>
      <c r="EN56" s="6" t="b">
        <v>0</v>
      </c>
      <c r="EO56" s="6" t="b">
        <v>0</v>
      </c>
      <c r="ES56" s="225"/>
      <c r="FA56" s="177"/>
      <c r="FB56" s="1493"/>
      <c r="FC56" s="1494"/>
      <c r="FD56" s="1494"/>
      <c r="FE56" s="1494"/>
      <c r="FF56" s="1494"/>
      <c r="FG56" s="1494"/>
      <c r="FH56" s="1494"/>
      <c r="FI56" s="2150"/>
      <c r="FJ56" s="179"/>
      <c r="FK56" s="1480" t="s">
        <v>57</v>
      </c>
      <c r="FL56" s="1480"/>
      <c r="FM56" s="1480"/>
      <c r="FN56" s="1480"/>
      <c r="FO56" s="1480"/>
      <c r="FP56" s="1480"/>
      <c r="FQ56" s="1480"/>
      <c r="FR56" s="1480"/>
      <c r="FS56" s="7"/>
      <c r="FT56" s="7"/>
      <c r="FU56" s="1480" t="s">
        <v>58</v>
      </c>
      <c r="FV56" s="1480"/>
      <c r="FW56" s="1480"/>
      <c r="FX56" s="1480"/>
      <c r="FY56" s="7"/>
      <c r="FZ56" s="7"/>
      <c r="GA56" s="7"/>
      <c r="GB56" s="7"/>
      <c r="GC56" s="7"/>
      <c r="GD56" s="7"/>
      <c r="GE56" s="7"/>
      <c r="GF56" s="7"/>
      <c r="GG56" s="7"/>
      <c r="GH56" s="7"/>
      <c r="GI56" s="180"/>
      <c r="GJ56" s="4"/>
      <c r="GK56" s="4"/>
      <c r="GL56" s="178"/>
      <c r="GN56" s="6" t="b">
        <v>0</v>
      </c>
      <c r="GO56" s="6" t="b">
        <v>0</v>
      </c>
    </row>
    <row r="57" spans="1:200" ht="17.100000000000001" customHeight="1">
      <c r="A57" s="177"/>
      <c r="B57" s="1504" t="s">
        <v>2269</v>
      </c>
      <c r="C57" s="1505"/>
      <c r="D57" s="1505"/>
      <c r="E57" s="1505"/>
      <c r="F57" s="1505"/>
      <c r="G57" s="1505"/>
      <c r="H57" s="1505"/>
      <c r="I57" s="2148"/>
      <c r="J57" s="182"/>
      <c r="K57" s="1469" t="s">
        <v>59</v>
      </c>
      <c r="L57" s="1469"/>
      <c r="M57" s="1469"/>
      <c r="N57" s="1469"/>
      <c r="O57" s="1469"/>
      <c r="P57" s="255"/>
      <c r="Q57" s="183"/>
      <c r="R57" s="1505" t="s">
        <v>60</v>
      </c>
      <c r="S57" s="1505"/>
      <c r="T57" s="1505"/>
      <c r="U57" s="1505"/>
      <c r="V57" s="1505"/>
      <c r="W57" s="1505"/>
      <c r="X57" s="183"/>
      <c r="Y57" s="1469" t="s">
        <v>61</v>
      </c>
      <c r="Z57" s="1469"/>
      <c r="AA57" s="1469"/>
      <c r="AB57" s="1469"/>
      <c r="AC57" s="1469"/>
      <c r="AD57" s="1526"/>
      <c r="AE57" s="4"/>
      <c r="AF57" s="4"/>
      <c r="AG57" s="4"/>
      <c r="AH57" s="4"/>
      <c r="AJ57" s="4"/>
      <c r="AK57" s="4"/>
      <c r="AL57" s="178"/>
      <c r="AN57" s="6" t="b">
        <v>0</v>
      </c>
      <c r="AO57" s="6" t="b">
        <v>0</v>
      </c>
      <c r="AP57" s="6" t="b">
        <v>0</v>
      </c>
      <c r="AS57" s="225"/>
      <c r="BA57" s="177"/>
      <c r="BB57" s="1504" t="s">
        <v>2269</v>
      </c>
      <c r="BC57" s="1505"/>
      <c r="BD57" s="1505"/>
      <c r="BE57" s="1505"/>
      <c r="BF57" s="1505"/>
      <c r="BG57" s="1505"/>
      <c r="BH57" s="1505"/>
      <c r="BI57" s="2148"/>
      <c r="BJ57" s="182"/>
      <c r="BK57" s="1469" t="s">
        <v>59</v>
      </c>
      <c r="BL57" s="1469"/>
      <c r="BM57" s="1469"/>
      <c r="BN57" s="1469"/>
      <c r="BO57" s="1469"/>
      <c r="BP57" s="255"/>
      <c r="BQ57" s="183"/>
      <c r="BR57" s="1505" t="s">
        <v>60</v>
      </c>
      <c r="BS57" s="1505"/>
      <c r="BT57" s="1505"/>
      <c r="BU57" s="1505"/>
      <c r="BV57" s="1505"/>
      <c r="BW57" s="1505"/>
      <c r="BX57" s="183"/>
      <c r="BY57" s="1469" t="s">
        <v>61</v>
      </c>
      <c r="BZ57" s="1469"/>
      <c r="CA57" s="1469"/>
      <c r="CB57" s="1469"/>
      <c r="CC57" s="1469"/>
      <c r="CD57" s="1526"/>
      <c r="CE57" s="4"/>
      <c r="CF57" s="4"/>
      <c r="CG57" s="4"/>
      <c r="CH57" s="4"/>
      <c r="CJ57" s="4"/>
      <c r="CK57" s="4"/>
      <c r="CL57" s="178"/>
      <c r="CN57" s="6" t="b">
        <v>0</v>
      </c>
      <c r="CO57" s="6" t="b">
        <v>0</v>
      </c>
      <c r="CP57" s="6" t="b">
        <v>0</v>
      </c>
      <c r="CS57" s="225"/>
      <c r="DA57" s="177"/>
      <c r="DB57" s="1504" t="s">
        <v>2269</v>
      </c>
      <c r="DC57" s="1505"/>
      <c r="DD57" s="1505"/>
      <c r="DE57" s="1505"/>
      <c r="DF57" s="1505"/>
      <c r="DG57" s="1505"/>
      <c r="DH57" s="1505"/>
      <c r="DI57" s="2148"/>
      <c r="DJ57" s="182"/>
      <c r="DK57" s="1469" t="s">
        <v>59</v>
      </c>
      <c r="DL57" s="1469"/>
      <c r="DM57" s="1469"/>
      <c r="DN57" s="1469"/>
      <c r="DO57" s="1469"/>
      <c r="DP57" s="255"/>
      <c r="DQ57" s="183"/>
      <c r="DR57" s="1505" t="s">
        <v>60</v>
      </c>
      <c r="DS57" s="1505"/>
      <c r="DT57" s="1505"/>
      <c r="DU57" s="1505"/>
      <c r="DV57" s="1505"/>
      <c r="DW57" s="1505"/>
      <c r="DX57" s="183"/>
      <c r="DY57" s="1469" t="s">
        <v>61</v>
      </c>
      <c r="DZ57" s="1469"/>
      <c r="EA57" s="1469"/>
      <c r="EB57" s="1469"/>
      <c r="EC57" s="1469"/>
      <c r="ED57" s="1526"/>
      <c r="EE57" s="4"/>
      <c r="EF57" s="4"/>
      <c r="EG57" s="4"/>
      <c r="EH57" s="4"/>
      <c r="EJ57" s="4"/>
      <c r="EK57" s="4"/>
      <c r="EL57" s="178"/>
      <c r="EN57" s="6" t="b">
        <v>0</v>
      </c>
      <c r="EO57" s="6" t="b">
        <v>0</v>
      </c>
      <c r="EP57" s="6" t="b">
        <v>0</v>
      </c>
      <c r="ES57" s="225"/>
      <c r="FA57" s="177"/>
      <c r="FB57" s="1504" t="s">
        <v>2269</v>
      </c>
      <c r="FC57" s="1505"/>
      <c r="FD57" s="1505"/>
      <c r="FE57" s="1505"/>
      <c r="FF57" s="1505"/>
      <c r="FG57" s="1505"/>
      <c r="FH57" s="1505"/>
      <c r="FI57" s="2148"/>
      <c r="FJ57" s="182"/>
      <c r="FK57" s="1469" t="s">
        <v>59</v>
      </c>
      <c r="FL57" s="1469"/>
      <c r="FM57" s="1469"/>
      <c r="FN57" s="1469"/>
      <c r="FO57" s="1469"/>
      <c r="FP57" s="255"/>
      <c r="FQ57" s="183"/>
      <c r="FR57" s="1505" t="s">
        <v>60</v>
      </c>
      <c r="FS57" s="1505"/>
      <c r="FT57" s="1505"/>
      <c r="FU57" s="1505"/>
      <c r="FV57" s="1505"/>
      <c r="FW57" s="1505"/>
      <c r="FX57" s="183"/>
      <c r="FY57" s="1469" t="s">
        <v>61</v>
      </c>
      <c r="FZ57" s="1469"/>
      <c r="GA57" s="1469"/>
      <c r="GB57" s="1469"/>
      <c r="GC57" s="1469"/>
      <c r="GD57" s="1526"/>
      <c r="GE57" s="4"/>
      <c r="GF57" s="4"/>
      <c r="GG57" s="4"/>
      <c r="GH57" s="4"/>
      <c r="GJ57" s="4"/>
      <c r="GK57" s="4"/>
      <c r="GL57" s="178"/>
      <c r="GN57" s="6" t="b">
        <v>0</v>
      </c>
      <c r="GO57" s="6" t="b">
        <v>0</v>
      </c>
      <c r="GP57" s="6" t="b">
        <v>0</v>
      </c>
    </row>
    <row r="58" spans="1:200" ht="17.100000000000001" customHeight="1">
      <c r="A58" s="177"/>
      <c r="B58" s="1468" t="s">
        <v>2270</v>
      </c>
      <c r="C58" s="1469"/>
      <c r="D58" s="1469"/>
      <c r="E58" s="1469"/>
      <c r="F58" s="1469"/>
      <c r="G58" s="1469"/>
      <c r="H58" s="1469"/>
      <c r="I58" s="1526"/>
      <c r="J58" s="182"/>
      <c r="K58" s="1469" t="s">
        <v>62</v>
      </c>
      <c r="L58" s="1469"/>
      <c r="M58" s="1469"/>
      <c r="N58" s="1469"/>
      <c r="O58" s="1469"/>
      <c r="P58" s="255"/>
      <c r="Q58" s="183"/>
      <c r="R58" s="1469" t="s">
        <v>63</v>
      </c>
      <c r="S58" s="1469"/>
      <c r="T58" s="1469"/>
      <c r="U58" s="1469"/>
      <c r="V58" s="1469"/>
      <c r="W58" s="1469"/>
      <c r="X58" s="183"/>
      <c r="Y58" s="1505" t="s">
        <v>64</v>
      </c>
      <c r="Z58" s="1505"/>
      <c r="AA58" s="1505"/>
      <c r="AB58" s="1505"/>
      <c r="AC58" s="1505"/>
      <c r="AD58" s="2148"/>
      <c r="AE58" s="4"/>
      <c r="AF58" s="4"/>
      <c r="AG58" s="4"/>
      <c r="AH58" s="4"/>
      <c r="AJ58" s="4"/>
      <c r="AK58" s="4"/>
      <c r="AL58" s="178"/>
      <c r="AM58" s="4"/>
      <c r="AN58" s="6" t="b">
        <v>0</v>
      </c>
      <c r="AO58" s="6" t="b">
        <v>0</v>
      </c>
      <c r="AP58" s="6" t="b">
        <v>0</v>
      </c>
      <c r="AS58" s="225"/>
      <c r="BA58" s="177"/>
      <c r="BB58" s="1468" t="s">
        <v>2270</v>
      </c>
      <c r="BC58" s="1469"/>
      <c r="BD58" s="1469"/>
      <c r="BE58" s="1469"/>
      <c r="BF58" s="1469"/>
      <c r="BG58" s="1469"/>
      <c r="BH58" s="1469"/>
      <c r="BI58" s="1526"/>
      <c r="BJ58" s="182"/>
      <c r="BK58" s="1469" t="s">
        <v>62</v>
      </c>
      <c r="BL58" s="1469"/>
      <c r="BM58" s="1469"/>
      <c r="BN58" s="1469"/>
      <c r="BO58" s="1469"/>
      <c r="BP58" s="255"/>
      <c r="BQ58" s="183"/>
      <c r="BR58" s="1469" t="s">
        <v>63</v>
      </c>
      <c r="BS58" s="1469"/>
      <c r="BT58" s="1469"/>
      <c r="BU58" s="1469"/>
      <c r="BV58" s="1469"/>
      <c r="BW58" s="1469"/>
      <c r="BX58" s="183"/>
      <c r="BY58" s="1505" t="s">
        <v>64</v>
      </c>
      <c r="BZ58" s="1505"/>
      <c r="CA58" s="1505"/>
      <c r="CB58" s="1505"/>
      <c r="CC58" s="1505"/>
      <c r="CD58" s="2148"/>
      <c r="CE58" s="4"/>
      <c r="CF58" s="4"/>
      <c r="CG58" s="4"/>
      <c r="CH58" s="4"/>
      <c r="CJ58" s="4"/>
      <c r="CK58" s="4"/>
      <c r="CL58" s="178"/>
      <c r="CM58" s="4"/>
      <c r="CN58" s="6" t="b">
        <v>0</v>
      </c>
      <c r="CO58" s="6" t="b">
        <v>0</v>
      </c>
      <c r="CP58" s="6" t="b">
        <v>0</v>
      </c>
      <c r="CS58" s="225"/>
      <c r="DA58" s="177"/>
      <c r="DB58" s="1468" t="s">
        <v>2270</v>
      </c>
      <c r="DC58" s="1469"/>
      <c r="DD58" s="1469"/>
      <c r="DE58" s="1469"/>
      <c r="DF58" s="1469"/>
      <c r="DG58" s="1469"/>
      <c r="DH58" s="1469"/>
      <c r="DI58" s="1526"/>
      <c r="DJ58" s="182"/>
      <c r="DK58" s="1469" t="s">
        <v>62</v>
      </c>
      <c r="DL58" s="1469"/>
      <c r="DM58" s="1469"/>
      <c r="DN58" s="1469"/>
      <c r="DO58" s="1469"/>
      <c r="DP58" s="255"/>
      <c r="DQ58" s="183"/>
      <c r="DR58" s="1469" t="s">
        <v>63</v>
      </c>
      <c r="DS58" s="1469"/>
      <c r="DT58" s="1469"/>
      <c r="DU58" s="1469"/>
      <c r="DV58" s="1469"/>
      <c r="DW58" s="1469"/>
      <c r="DX58" s="183"/>
      <c r="DY58" s="1505" t="s">
        <v>64</v>
      </c>
      <c r="DZ58" s="1505"/>
      <c r="EA58" s="1505"/>
      <c r="EB58" s="1505"/>
      <c r="EC58" s="1505"/>
      <c r="ED58" s="2148"/>
      <c r="EE58" s="4"/>
      <c r="EF58" s="4"/>
      <c r="EG58" s="4"/>
      <c r="EH58" s="4"/>
      <c r="EJ58" s="4"/>
      <c r="EK58" s="4"/>
      <c r="EL58" s="178"/>
      <c r="EM58" s="4"/>
      <c r="EN58" s="6" t="b">
        <v>0</v>
      </c>
      <c r="EO58" s="6" t="b">
        <v>0</v>
      </c>
      <c r="EP58" s="6" t="b">
        <v>0</v>
      </c>
      <c r="ES58" s="225"/>
      <c r="FA58" s="177"/>
      <c r="FB58" s="1468" t="s">
        <v>2270</v>
      </c>
      <c r="FC58" s="1469"/>
      <c r="FD58" s="1469"/>
      <c r="FE58" s="1469"/>
      <c r="FF58" s="1469"/>
      <c r="FG58" s="1469"/>
      <c r="FH58" s="1469"/>
      <c r="FI58" s="1526"/>
      <c r="FJ58" s="182"/>
      <c r="FK58" s="1469" t="s">
        <v>62</v>
      </c>
      <c r="FL58" s="1469"/>
      <c r="FM58" s="1469"/>
      <c r="FN58" s="1469"/>
      <c r="FO58" s="1469"/>
      <c r="FP58" s="255"/>
      <c r="FQ58" s="183"/>
      <c r="FR58" s="1469" t="s">
        <v>63</v>
      </c>
      <c r="FS58" s="1469"/>
      <c r="FT58" s="1469"/>
      <c r="FU58" s="1469"/>
      <c r="FV58" s="1469"/>
      <c r="FW58" s="1469"/>
      <c r="FX58" s="183"/>
      <c r="FY58" s="1505" t="s">
        <v>64</v>
      </c>
      <c r="FZ58" s="1505"/>
      <c r="GA58" s="1505"/>
      <c r="GB58" s="1505"/>
      <c r="GC58" s="1505"/>
      <c r="GD58" s="2148"/>
      <c r="GE58" s="4"/>
      <c r="GF58" s="4"/>
      <c r="GG58" s="4"/>
      <c r="GH58" s="4"/>
      <c r="GJ58" s="4"/>
      <c r="GK58" s="4"/>
      <c r="GL58" s="178"/>
      <c r="GM58" s="4"/>
      <c r="GN58" s="6" t="b">
        <v>0</v>
      </c>
      <c r="GO58" s="6" t="b">
        <v>0</v>
      </c>
      <c r="GP58" s="6" t="b">
        <v>0</v>
      </c>
    </row>
    <row r="59" spans="1:200" ht="17.100000000000001" customHeight="1">
      <c r="A59" s="177"/>
      <c r="B59" s="1468" t="s">
        <v>2271</v>
      </c>
      <c r="C59" s="1469"/>
      <c r="D59" s="1469"/>
      <c r="E59" s="1469"/>
      <c r="F59" s="1469"/>
      <c r="G59" s="1469"/>
      <c r="H59" s="1469"/>
      <c r="I59" s="1526"/>
      <c r="J59" s="181"/>
      <c r="K59" s="1505" t="s">
        <v>65</v>
      </c>
      <c r="L59" s="1505"/>
      <c r="M59" s="1505"/>
      <c r="N59" s="1505"/>
      <c r="O59" s="1505"/>
      <c r="P59" s="1505"/>
      <c r="Q59" s="3"/>
      <c r="R59" s="1477" t="s">
        <v>66</v>
      </c>
      <c r="S59" s="1477"/>
      <c r="T59" s="1477"/>
      <c r="U59" s="1477"/>
      <c r="V59" s="1477"/>
      <c r="W59" s="1477"/>
      <c r="X59" s="3"/>
      <c r="Y59" s="1477" t="s">
        <v>67</v>
      </c>
      <c r="Z59" s="1477"/>
      <c r="AA59" s="1477"/>
      <c r="AB59" s="1477"/>
      <c r="AC59" s="1477"/>
      <c r="AD59" s="176"/>
      <c r="AE59" s="2146"/>
      <c r="AF59" s="2146"/>
      <c r="AG59" s="2146"/>
      <c r="AH59" s="2146"/>
      <c r="AI59" s="2146"/>
      <c r="AJ59" s="4"/>
      <c r="AK59" s="4"/>
      <c r="AL59" s="178"/>
      <c r="AM59" s="4"/>
      <c r="AN59" s="6" t="b">
        <v>0</v>
      </c>
      <c r="AO59" s="6" t="b">
        <v>0</v>
      </c>
      <c r="AP59" s="6" t="b">
        <v>0</v>
      </c>
      <c r="AS59" s="225"/>
      <c r="AT59" s="227"/>
      <c r="AU59" s="227"/>
      <c r="AV59" s="227"/>
      <c r="AW59" s="227"/>
      <c r="AX59" s="227"/>
      <c r="AY59" s="227"/>
      <c r="BA59" s="177"/>
      <c r="BB59" s="1468" t="s">
        <v>2271</v>
      </c>
      <c r="BC59" s="1469"/>
      <c r="BD59" s="1469"/>
      <c r="BE59" s="1469"/>
      <c r="BF59" s="1469"/>
      <c r="BG59" s="1469"/>
      <c r="BH59" s="1469"/>
      <c r="BI59" s="1526"/>
      <c r="BJ59" s="181"/>
      <c r="BK59" s="1505" t="s">
        <v>65</v>
      </c>
      <c r="BL59" s="1505"/>
      <c r="BM59" s="1505"/>
      <c r="BN59" s="1505"/>
      <c r="BO59" s="1505"/>
      <c r="BP59" s="1505"/>
      <c r="BQ59" s="3"/>
      <c r="BR59" s="1477" t="s">
        <v>66</v>
      </c>
      <c r="BS59" s="1477"/>
      <c r="BT59" s="1477"/>
      <c r="BU59" s="1477"/>
      <c r="BV59" s="1477"/>
      <c r="BW59" s="1477"/>
      <c r="BX59" s="3"/>
      <c r="BY59" s="1477" t="s">
        <v>67</v>
      </c>
      <c r="BZ59" s="1477"/>
      <c r="CA59" s="1477"/>
      <c r="CB59" s="1477"/>
      <c r="CC59" s="1477"/>
      <c r="CD59" s="176"/>
      <c r="CE59" s="2146"/>
      <c r="CF59" s="2146"/>
      <c r="CG59" s="2146"/>
      <c r="CH59" s="2146"/>
      <c r="CI59" s="2146"/>
      <c r="CJ59" s="4"/>
      <c r="CK59" s="4"/>
      <c r="CL59" s="178"/>
      <c r="CM59" s="4"/>
      <c r="CN59" s="6" t="b">
        <v>0</v>
      </c>
      <c r="CO59" s="6" t="b">
        <v>0</v>
      </c>
      <c r="CP59" s="6" t="b">
        <v>0</v>
      </c>
      <c r="CS59" s="225"/>
      <c r="CT59" s="227"/>
      <c r="CU59" s="227"/>
      <c r="CV59" s="227"/>
      <c r="CW59" s="227"/>
      <c r="CX59" s="227"/>
      <c r="CY59" s="227"/>
      <c r="DA59" s="177"/>
      <c r="DB59" s="1468" t="s">
        <v>2271</v>
      </c>
      <c r="DC59" s="1469"/>
      <c r="DD59" s="1469"/>
      <c r="DE59" s="1469"/>
      <c r="DF59" s="1469"/>
      <c r="DG59" s="1469"/>
      <c r="DH59" s="1469"/>
      <c r="DI59" s="1526"/>
      <c r="DJ59" s="181"/>
      <c r="DK59" s="1505" t="s">
        <v>65</v>
      </c>
      <c r="DL59" s="1505"/>
      <c r="DM59" s="1505"/>
      <c r="DN59" s="1505"/>
      <c r="DO59" s="1505"/>
      <c r="DP59" s="1505"/>
      <c r="DQ59" s="3"/>
      <c r="DR59" s="1477" t="s">
        <v>66</v>
      </c>
      <c r="DS59" s="1477"/>
      <c r="DT59" s="1477"/>
      <c r="DU59" s="1477"/>
      <c r="DV59" s="1477"/>
      <c r="DW59" s="1477"/>
      <c r="DX59" s="3"/>
      <c r="DY59" s="1477" t="s">
        <v>67</v>
      </c>
      <c r="DZ59" s="1477"/>
      <c r="EA59" s="1477"/>
      <c r="EB59" s="1477"/>
      <c r="EC59" s="1477"/>
      <c r="ED59" s="176"/>
      <c r="EE59" s="2146"/>
      <c r="EF59" s="2146"/>
      <c r="EG59" s="2146"/>
      <c r="EH59" s="2146"/>
      <c r="EI59" s="2146"/>
      <c r="EJ59" s="4"/>
      <c r="EK59" s="4"/>
      <c r="EL59" s="178"/>
      <c r="EM59" s="4"/>
      <c r="EN59" s="6" t="b">
        <v>0</v>
      </c>
      <c r="EO59" s="6" t="b">
        <v>0</v>
      </c>
      <c r="EP59" s="6" t="b">
        <v>0</v>
      </c>
      <c r="ES59" s="225"/>
      <c r="ET59" s="227"/>
      <c r="FA59" s="177"/>
      <c r="FB59" s="1468" t="s">
        <v>2271</v>
      </c>
      <c r="FC59" s="1469"/>
      <c r="FD59" s="1469"/>
      <c r="FE59" s="1469"/>
      <c r="FF59" s="1469"/>
      <c r="FG59" s="1469"/>
      <c r="FH59" s="1469"/>
      <c r="FI59" s="1526"/>
      <c r="FJ59" s="181"/>
      <c r="FK59" s="1505" t="s">
        <v>65</v>
      </c>
      <c r="FL59" s="1505"/>
      <c r="FM59" s="1505"/>
      <c r="FN59" s="1505"/>
      <c r="FO59" s="1505"/>
      <c r="FP59" s="1505"/>
      <c r="FQ59" s="3"/>
      <c r="FR59" s="1477" t="s">
        <v>66</v>
      </c>
      <c r="FS59" s="1477"/>
      <c r="FT59" s="1477"/>
      <c r="FU59" s="1477"/>
      <c r="FV59" s="1477"/>
      <c r="FW59" s="1477"/>
      <c r="FX59" s="3"/>
      <c r="FY59" s="1477" t="s">
        <v>67</v>
      </c>
      <c r="FZ59" s="1477"/>
      <c r="GA59" s="1477"/>
      <c r="GB59" s="1477"/>
      <c r="GC59" s="1477"/>
      <c r="GD59" s="176"/>
      <c r="GE59" s="2146"/>
      <c r="GF59" s="2146"/>
      <c r="GG59" s="2146"/>
      <c r="GH59" s="2146"/>
      <c r="GI59" s="2146"/>
      <c r="GJ59" s="4"/>
      <c r="GK59" s="4"/>
      <c r="GL59" s="178"/>
      <c r="GM59" s="4"/>
      <c r="GN59" s="6" t="b">
        <v>0</v>
      </c>
      <c r="GO59" s="6" t="b">
        <v>0</v>
      </c>
      <c r="GP59" s="6" t="b">
        <v>0</v>
      </c>
    </row>
    <row r="60" spans="1:200" ht="17.100000000000001" customHeight="1">
      <c r="A60" s="177"/>
      <c r="B60" s="1468" t="s">
        <v>2272</v>
      </c>
      <c r="C60" s="1469"/>
      <c r="D60" s="1469"/>
      <c r="E60" s="1469"/>
      <c r="F60" s="1469"/>
      <c r="G60" s="1469"/>
      <c r="H60" s="1469"/>
      <c r="I60" s="1526"/>
      <c r="J60" s="182"/>
      <c r="K60" s="1469" t="s">
        <v>68</v>
      </c>
      <c r="L60" s="1469"/>
      <c r="M60" s="1469"/>
      <c r="N60" s="1469"/>
      <c r="O60" s="1469"/>
      <c r="P60" s="2147"/>
      <c r="Q60" s="189"/>
      <c r="R60" s="1469" t="s">
        <v>69</v>
      </c>
      <c r="S60" s="1469"/>
      <c r="T60" s="1469"/>
      <c r="U60" s="1469"/>
      <c r="V60" s="1469"/>
      <c r="W60" s="183"/>
      <c r="X60" s="189"/>
      <c r="Y60" s="1469" t="s">
        <v>70</v>
      </c>
      <c r="Z60" s="1469"/>
      <c r="AA60" s="1469"/>
      <c r="AB60" s="1469"/>
      <c r="AC60" s="1469"/>
      <c r="AD60" s="183"/>
      <c r="AE60" s="191"/>
      <c r="AF60" s="1477" t="s">
        <v>71</v>
      </c>
      <c r="AG60" s="1477"/>
      <c r="AH60" s="1477"/>
      <c r="AI60" s="1477"/>
      <c r="AJ60" s="1477"/>
      <c r="AK60" s="232"/>
      <c r="AL60" s="205"/>
      <c r="AM60" s="231"/>
      <c r="AN60" s="6" t="b">
        <v>0</v>
      </c>
      <c r="AO60" s="6" t="b">
        <v>0</v>
      </c>
      <c r="AP60" s="6" t="b">
        <v>0</v>
      </c>
      <c r="AQ60" s="6" t="b">
        <v>0</v>
      </c>
      <c r="AS60" s="225"/>
      <c r="BA60" s="177"/>
      <c r="BB60" s="1468" t="s">
        <v>2272</v>
      </c>
      <c r="BC60" s="1469"/>
      <c r="BD60" s="1469"/>
      <c r="BE60" s="1469"/>
      <c r="BF60" s="1469"/>
      <c r="BG60" s="1469"/>
      <c r="BH60" s="1469"/>
      <c r="BI60" s="1526"/>
      <c r="BJ60" s="182"/>
      <c r="BK60" s="1469" t="s">
        <v>68</v>
      </c>
      <c r="BL60" s="1469"/>
      <c r="BM60" s="1469"/>
      <c r="BN60" s="1469"/>
      <c r="BO60" s="1469"/>
      <c r="BP60" s="2147"/>
      <c r="BQ60" s="189"/>
      <c r="BR60" s="1469" t="s">
        <v>69</v>
      </c>
      <c r="BS60" s="1469"/>
      <c r="BT60" s="1469"/>
      <c r="BU60" s="1469"/>
      <c r="BV60" s="1469"/>
      <c r="BW60" s="183"/>
      <c r="BX60" s="189"/>
      <c r="BY60" s="1469" t="s">
        <v>70</v>
      </c>
      <c r="BZ60" s="1469"/>
      <c r="CA60" s="1469"/>
      <c r="CB60" s="1469"/>
      <c r="CC60" s="1469"/>
      <c r="CD60" s="183"/>
      <c r="CE60" s="191"/>
      <c r="CF60" s="1477" t="s">
        <v>71</v>
      </c>
      <c r="CG60" s="1477"/>
      <c r="CH60" s="1477"/>
      <c r="CI60" s="1477"/>
      <c r="CJ60" s="1477"/>
      <c r="CK60" s="232"/>
      <c r="CL60" s="205"/>
      <c r="CM60" s="231"/>
      <c r="CN60" s="6" t="b">
        <v>0</v>
      </c>
      <c r="CO60" s="6" t="b">
        <v>0</v>
      </c>
      <c r="CP60" s="6" t="b">
        <v>0</v>
      </c>
      <c r="CQ60" s="6" t="b">
        <v>0</v>
      </c>
      <c r="CS60" s="225"/>
      <c r="DA60" s="177"/>
      <c r="DB60" s="1468" t="s">
        <v>2272</v>
      </c>
      <c r="DC60" s="1469"/>
      <c r="DD60" s="1469"/>
      <c r="DE60" s="1469"/>
      <c r="DF60" s="1469"/>
      <c r="DG60" s="1469"/>
      <c r="DH60" s="1469"/>
      <c r="DI60" s="1526"/>
      <c r="DJ60" s="182"/>
      <c r="DK60" s="1469" t="s">
        <v>68</v>
      </c>
      <c r="DL60" s="1469"/>
      <c r="DM60" s="1469"/>
      <c r="DN60" s="1469"/>
      <c r="DO60" s="1469"/>
      <c r="DP60" s="2147"/>
      <c r="DQ60" s="189"/>
      <c r="DR60" s="1469" t="s">
        <v>69</v>
      </c>
      <c r="DS60" s="1469"/>
      <c r="DT60" s="1469"/>
      <c r="DU60" s="1469"/>
      <c r="DV60" s="1469"/>
      <c r="DW60" s="183"/>
      <c r="DX60" s="189"/>
      <c r="DY60" s="1469" t="s">
        <v>70</v>
      </c>
      <c r="DZ60" s="1469"/>
      <c r="EA60" s="1469"/>
      <c r="EB60" s="1469"/>
      <c r="EC60" s="1469"/>
      <c r="ED60" s="183"/>
      <c r="EE60" s="191"/>
      <c r="EF60" s="1477" t="s">
        <v>71</v>
      </c>
      <c r="EG60" s="1477"/>
      <c r="EH60" s="1477"/>
      <c r="EI60" s="1477"/>
      <c r="EJ60" s="1477"/>
      <c r="EK60" s="232"/>
      <c r="EL60" s="205"/>
      <c r="EM60" s="231"/>
      <c r="EN60" s="6" t="b">
        <v>0</v>
      </c>
      <c r="EO60" s="6" t="b">
        <v>0</v>
      </c>
      <c r="EP60" s="6" t="b">
        <v>0</v>
      </c>
      <c r="EQ60" s="6" t="b">
        <v>0</v>
      </c>
      <c r="ES60" s="225"/>
      <c r="FA60" s="177"/>
      <c r="FB60" s="1468" t="s">
        <v>2272</v>
      </c>
      <c r="FC60" s="1469"/>
      <c r="FD60" s="1469"/>
      <c r="FE60" s="1469"/>
      <c r="FF60" s="1469"/>
      <c r="FG60" s="1469"/>
      <c r="FH60" s="1469"/>
      <c r="FI60" s="1526"/>
      <c r="FJ60" s="182"/>
      <c r="FK60" s="1469" t="s">
        <v>68</v>
      </c>
      <c r="FL60" s="1469"/>
      <c r="FM60" s="1469"/>
      <c r="FN60" s="1469"/>
      <c r="FO60" s="1469"/>
      <c r="FP60" s="2147"/>
      <c r="FQ60" s="189"/>
      <c r="FR60" s="1469" t="s">
        <v>69</v>
      </c>
      <c r="FS60" s="1469"/>
      <c r="FT60" s="1469"/>
      <c r="FU60" s="1469"/>
      <c r="FV60" s="1469"/>
      <c r="FW60" s="183"/>
      <c r="FX60" s="189"/>
      <c r="FY60" s="1469" t="s">
        <v>70</v>
      </c>
      <c r="FZ60" s="1469"/>
      <c r="GA60" s="1469"/>
      <c r="GB60" s="1469"/>
      <c r="GC60" s="1469"/>
      <c r="GD60" s="183"/>
      <c r="GE60" s="191"/>
      <c r="GF60" s="1477" t="s">
        <v>71</v>
      </c>
      <c r="GG60" s="1477"/>
      <c r="GH60" s="1477"/>
      <c r="GI60" s="1477"/>
      <c r="GJ60" s="1477"/>
      <c r="GK60" s="232"/>
      <c r="GL60" s="205"/>
      <c r="GM60" s="231"/>
      <c r="GN60" s="6" t="b">
        <v>0</v>
      </c>
      <c r="GO60" s="6" t="b">
        <v>0</v>
      </c>
      <c r="GP60" s="6" t="b">
        <v>0</v>
      </c>
      <c r="GQ60" s="6" t="b">
        <v>0</v>
      </c>
    </row>
    <row r="61" spans="1:200" ht="20.100000000000001" customHeight="1">
      <c r="A61" s="177"/>
      <c r="B61" s="1468" t="s">
        <v>2273</v>
      </c>
      <c r="C61" s="1469"/>
      <c r="D61" s="1469"/>
      <c r="E61" s="1469"/>
      <c r="F61" s="1469"/>
      <c r="G61" s="1469"/>
      <c r="H61" s="1469"/>
      <c r="I61" s="1526"/>
      <c r="J61" s="1460"/>
      <c r="K61" s="1461"/>
      <c r="L61" s="1461"/>
      <c r="M61" s="1461"/>
      <c r="N61" s="1461"/>
      <c r="O61" s="183" t="s">
        <v>72</v>
      </c>
      <c r="P61" s="183"/>
      <c r="Q61" s="1558"/>
      <c r="R61" s="1461"/>
      <c r="S61" s="1461"/>
      <c r="T61" s="1461"/>
      <c r="U61" s="1461"/>
      <c r="V61" s="183" t="s">
        <v>72</v>
      </c>
      <c r="W61" s="183"/>
      <c r="X61" s="1558"/>
      <c r="Y61" s="1461"/>
      <c r="Z61" s="1461"/>
      <c r="AA61" s="1461"/>
      <c r="AB61" s="1461"/>
      <c r="AC61" s="183" t="s">
        <v>72</v>
      </c>
      <c r="AD61" s="183"/>
      <c r="AE61" s="1522"/>
      <c r="AF61" s="1443"/>
      <c r="AG61" s="1443"/>
      <c r="AH61" s="1443"/>
      <c r="AI61" s="1443"/>
      <c r="AJ61" s="3" t="s">
        <v>72</v>
      </c>
      <c r="AK61" s="3"/>
      <c r="AL61" s="205"/>
      <c r="AM61" s="4"/>
      <c r="AS61" s="225"/>
      <c r="BA61" s="177"/>
      <c r="BB61" s="1468" t="s">
        <v>2273</v>
      </c>
      <c r="BC61" s="1469"/>
      <c r="BD61" s="1469"/>
      <c r="BE61" s="1469"/>
      <c r="BF61" s="1469"/>
      <c r="BG61" s="1469"/>
      <c r="BH61" s="1469"/>
      <c r="BI61" s="1526"/>
      <c r="BJ61" s="1460"/>
      <c r="BK61" s="1461"/>
      <c r="BL61" s="1461"/>
      <c r="BM61" s="1461"/>
      <c r="BN61" s="1461"/>
      <c r="BO61" s="183" t="s">
        <v>72</v>
      </c>
      <c r="BP61" s="183"/>
      <c r="BQ61" s="1558"/>
      <c r="BR61" s="1461"/>
      <c r="BS61" s="1461"/>
      <c r="BT61" s="1461"/>
      <c r="BU61" s="1461"/>
      <c r="BV61" s="183" t="s">
        <v>72</v>
      </c>
      <c r="BW61" s="183"/>
      <c r="BX61" s="1558"/>
      <c r="BY61" s="1461"/>
      <c r="BZ61" s="1461"/>
      <c r="CA61" s="1461"/>
      <c r="CB61" s="1461"/>
      <c r="CC61" s="183" t="s">
        <v>72</v>
      </c>
      <c r="CD61" s="183"/>
      <c r="CE61" s="1522"/>
      <c r="CF61" s="1443"/>
      <c r="CG61" s="1443"/>
      <c r="CH61" s="1443"/>
      <c r="CI61" s="1443"/>
      <c r="CJ61" s="3" t="s">
        <v>72</v>
      </c>
      <c r="CK61" s="3"/>
      <c r="CL61" s="205"/>
      <c r="CM61" s="4"/>
      <c r="CS61" s="225"/>
      <c r="DA61" s="177"/>
      <c r="DB61" s="1468" t="s">
        <v>2273</v>
      </c>
      <c r="DC61" s="1469"/>
      <c r="DD61" s="1469"/>
      <c r="DE61" s="1469"/>
      <c r="DF61" s="1469"/>
      <c r="DG61" s="1469"/>
      <c r="DH61" s="1469"/>
      <c r="DI61" s="1526"/>
      <c r="DJ61" s="1460"/>
      <c r="DK61" s="1461"/>
      <c r="DL61" s="1461"/>
      <c r="DM61" s="1461"/>
      <c r="DN61" s="1461"/>
      <c r="DO61" s="183" t="s">
        <v>72</v>
      </c>
      <c r="DP61" s="183"/>
      <c r="DQ61" s="1558"/>
      <c r="DR61" s="1461"/>
      <c r="DS61" s="1461"/>
      <c r="DT61" s="1461"/>
      <c r="DU61" s="1461"/>
      <c r="DV61" s="183" t="s">
        <v>72</v>
      </c>
      <c r="DW61" s="183"/>
      <c r="DX61" s="1558"/>
      <c r="DY61" s="1461"/>
      <c r="DZ61" s="1461"/>
      <c r="EA61" s="1461"/>
      <c r="EB61" s="1461"/>
      <c r="EC61" s="183" t="s">
        <v>72</v>
      </c>
      <c r="ED61" s="183"/>
      <c r="EE61" s="1522"/>
      <c r="EF61" s="1443"/>
      <c r="EG61" s="1443"/>
      <c r="EH61" s="1443"/>
      <c r="EI61" s="1443"/>
      <c r="EJ61" s="3" t="s">
        <v>72</v>
      </c>
      <c r="EK61" s="3"/>
      <c r="EL61" s="205"/>
      <c r="EM61" s="4"/>
      <c r="ES61" s="225"/>
      <c r="FA61" s="177"/>
      <c r="FB61" s="1468" t="s">
        <v>2273</v>
      </c>
      <c r="FC61" s="1469"/>
      <c r="FD61" s="1469"/>
      <c r="FE61" s="1469"/>
      <c r="FF61" s="1469"/>
      <c r="FG61" s="1469"/>
      <c r="FH61" s="1469"/>
      <c r="FI61" s="1526"/>
      <c r="FJ61" s="1460"/>
      <c r="FK61" s="1461"/>
      <c r="FL61" s="1461"/>
      <c r="FM61" s="1461"/>
      <c r="FN61" s="1461"/>
      <c r="FO61" s="183" t="s">
        <v>72</v>
      </c>
      <c r="FP61" s="183"/>
      <c r="FQ61" s="1558"/>
      <c r="FR61" s="1461"/>
      <c r="FS61" s="1461"/>
      <c r="FT61" s="1461"/>
      <c r="FU61" s="1461"/>
      <c r="FV61" s="183" t="s">
        <v>72</v>
      </c>
      <c r="FW61" s="183"/>
      <c r="FX61" s="1558"/>
      <c r="FY61" s="1461"/>
      <c r="FZ61" s="1461"/>
      <c r="GA61" s="1461"/>
      <c r="GB61" s="1461"/>
      <c r="GC61" s="183" t="s">
        <v>72</v>
      </c>
      <c r="GD61" s="183"/>
      <c r="GE61" s="1522"/>
      <c r="GF61" s="1443"/>
      <c r="GG61" s="1443"/>
      <c r="GH61" s="1443"/>
      <c r="GI61" s="1443"/>
      <c r="GJ61" s="3" t="s">
        <v>72</v>
      </c>
      <c r="GK61" s="3"/>
      <c r="GL61" s="205"/>
      <c r="GM61" s="4"/>
    </row>
    <row r="62" spans="1:200" ht="27" customHeight="1">
      <c r="A62" s="177"/>
      <c r="B62" s="1485" t="s">
        <v>2274</v>
      </c>
      <c r="C62" s="1486"/>
      <c r="D62" s="1486"/>
      <c r="E62" s="1486"/>
      <c r="F62" s="1486"/>
      <c r="G62" s="1486"/>
      <c r="H62" s="1486"/>
      <c r="I62" s="1487"/>
      <c r="J62" s="1448"/>
      <c r="K62" s="1443"/>
      <c r="L62" s="1443"/>
      <c r="M62" s="1443"/>
      <c r="N62" s="1443"/>
      <c r="O62" s="183" t="s">
        <v>47</v>
      </c>
      <c r="P62" s="183"/>
      <c r="Q62" s="1522"/>
      <c r="R62" s="1443"/>
      <c r="S62" s="1443"/>
      <c r="T62" s="1443"/>
      <c r="U62" s="1443"/>
      <c r="V62" s="183" t="s">
        <v>47</v>
      </c>
      <c r="W62" s="183"/>
      <c r="X62" s="1522"/>
      <c r="Y62" s="1443"/>
      <c r="Z62" s="1443"/>
      <c r="AA62" s="1443"/>
      <c r="AB62" s="1443"/>
      <c r="AC62" s="183" t="s">
        <v>47</v>
      </c>
      <c r="AD62" s="183"/>
      <c r="AE62" s="1522"/>
      <c r="AF62" s="1443"/>
      <c r="AG62" s="1443"/>
      <c r="AH62" s="1443"/>
      <c r="AI62" s="1443"/>
      <c r="AJ62" s="183" t="s">
        <v>47</v>
      </c>
      <c r="AK62" s="183"/>
      <c r="AL62" s="205"/>
      <c r="AM62" s="4"/>
      <c r="AS62" s="225"/>
      <c r="BA62" s="177"/>
      <c r="BB62" s="1485" t="s">
        <v>2274</v>
      </c>
      <c r="BC62" s="1486"/>
      <c r="BD62" s="1486"/>
      <c r="BE62" s="1486"/>
      <c r="BF62" s="1486"/>
      <c r="BG62" s="1486"/>
      <c r="BH62" s="1486"/>
      <c r="BI62" s="1487"/>
      <c r="BJ62" s="1448"/>
      <c r="BK62" s="1443"/>
      <c r="BL62" s="1443"/>
      <c r="BM62" s="1443"/>
      <c r="BN62" s="1443"/>
      <c r="BO62" s="183" t="s">
        <v>47</v>
      </c>
      <c r="BP62" s="183"/>
      <c r="BQ62" s="1522"/>
      <c r="BR62" s="1443"/>
      <c r="BS62" s="1443"/>
      <c r="BT62" s="1443"/>
      <c r="BU62" s="1443"/>
      <c r="BV62" s="183" t="s">
        <v>47</v>
      </c>
      <c r="BW62" s="183"/>
      <c r="BX62" s="1522"/>
      <c r="BY62" s="1443"/>
      <c r="BZ62" s="1443"/>
      <c r="CA62" s="1443"/>
      <c r="CB62" s="1443"/>
      <c r="CC62" s="183" t="s">
        <v>47</v>
      </c>
      <c r="CD62" s="183"/>
      <c r="CE62" s="1522"/>
      <c r="CF62" s="1443"/>
      <c r="CG62" s="1443"/>
      <c r="CH62" s="1443"/>
      <c r="CI62" s="1443"/>
      <c r="CJ62" s="183" t="s">
        <v>47</v>
      </c>
      <c r="CK62" s="183"/>
      <c r="CL62" s="205"/>
      <c r="CM62" s="4"/>
      <c r="CS62" s="225"/>
      <c r="DA62" s="177"/>
      <c r="DB62" s="1485" t="s">
        <v>2274</v>
      </c>
      <c r="DC62" s="1486"/>
      <c r="DD62" s="1486"/>
      <c r="DE62" s="1486"/>
      <c r="DF62" s="1486"/>
      <c r="DG62" s="1486"/>
      <c r="DH62" s="1486"/>
      <c r="DI62" s="1487"/>
      <c r="DJ62" s="1448"/>
      <c r="DK62" s="1443"/>
      <c r="DL62" s="1443"/>
      <c r="DM62" s="1443"/>
      <c r="DN62" s="1443"/>
      <c r="DO62" s="183" t="s">
        <v>47</v>
      </c>
      <c r="DP62" s="183"/>
      <c r="DQ62" s="1522"/>
      <c r="DR62" s="1443"/>
      <c r="DS62" s="1443"/>
      <c r="DT62" s="1443"/>
      <c r="DU62" s="1443"/>
      <c r="DV62" s="183" t="s">
        <v>47</v>
      </c>
      <c r="DW62" s="183"/>
      <c r="DX62" s="1522"/>
      <c r="DY62" s="1443"/>
      <c r="DZ62" s="1443"/>
      <c r="EA62" s="1443"/>
      <c r="EB62" s="1443"/>
      <c r="EC62" s="183" t="s">
        <v>47</v>
      </c>
      <c r="ED62" s="183"/>
      <c r="EE62" s="1522"/>
      <c r="EF62" s="1443"/>
      <c r="EG62" s="1443"/>
      <c r="EH62" s="1443"/>
      <c r="EI62" s="1443"/>
      <c r="EJ62" s="183" t="s">
        <v>47</v>
      </c>
      <c r="EK62" s="183"/>
      <c r="EL62" s="205"/>
      <c r="EM62" s="4"/>
      <c r="ES62" s="225"/>
      <c r="FA62" s="177"/>
      <c r="FB62" s="1485" t="s">
        <v>2274</v>
      </c>
      <c r="FC62" s="1486"/>
      <c r="FD62" s="1486"/>
      <c r="FE62" s="1486"/>
      <c r="FF62" s="1486"/>
      <c r="FG62" s="1486"/>
      <c r="FH62" s="1486"/>
      <c r="FI62" s="1487"/>
      <c r="FJ62" s="1448"/>
      <c r="FK62" s="1443"/>
      <c r="FL62" s="1443"/>
      <c r="FM62" s="1443"/>
      <c r="FN62" s="1443"/>
      <c r="FO62" s="183" t="s">
        <v>47</v>
      </c>
      <c r="FP62" s="183"/>
      <c r="FQ62" s="1522"/>
      <c r="FR62" s="1443"/>
      <c r="FS62" s="1443"/>
      <c r="FT62" s="1443"/>
      <c r="FU62" s="1443"/>
      <c r="FV62" s="183" t="s">
        <v>47</v>
      </c>
      <c r="FW62" s="183"/>
      <c r="FX62" s="1522"/>
      <c r="FY62" s="1443"/>
      <c r="FZ62" s="1443"/>
      <c r="GA62" s="1443"/>
      <c r="GB62" s="1443"/>
      <c r="GC62" s="183" t="s">
        <v>47</v>
      </c>
      <c r="GD62" s="183"/>
      <c r="GE62" s="1522"/>
      <c r="GF62" s="1443"/>
      <c r="GG62" s="1443"/>
      <c r="GH62" s="1443"/>
      <c r="GI62" s="1443"/>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468" t="s">
        <v>2262</v>
      </c>
      <c r="C65" s="1469"/>
      <c r="D65" s="1469"/>
      <c r="E65" s="1469"/>
      <c r="F65" s="1469"/>
      <c r="G65" s="1469"/>
      <c r="H65" s="1469"/>
      <c r="I65" s="1469"/>
      <c r="J65" s="1460"/>
      <c r="K65" s="1461"/>
      <c r="L65" s="1461"/>
      <c r="M65" s="1461"/>
      <c r="N65" s="1461"/>
      <c r="O65" s="1461"/>
      <c r="P65" s="1462"/>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468" t="s">
        <v>2262</v>
      </c>
      <c r="BC65" s="1469"/>
      <c r="BD65" s="1469"/>
      <c r="BE65" s="1469"/>
      <c r="BF65" s="1469"/>
      <c r="BG65" s="1469"/>
      <c r="BH65" s="1469"/>
      <c r="BI65" s="1469"/>
      <c r="BJ65" s="1460"/>
      <c r="BK65" s="1461"/>
      <c r="BL65" s="1461"/>
      <c r="BM65" s="1461"/>
      <c r="BN65" s="1461"/>
      <c r="BO65" s="1461"/>
      <c r="BP65" s="1462"/>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468" t="s">
        <v>2262</v>
      </c>
      <c r="DC65" s="1469"/>
      <c r="DD65" s="1469"/>
      <c r="DE65" s="1469"/>
      <c r="DF65" s="1469"/>
      <c r="DG65" s="1469"/>
      <c r="DH65" s="1469"/>
      <c r="DI65" s="1469"/>
      <c r="DJ65" s="1460"/>
      <c r="DK65" s="1461"/>
      <c r="DL65" s="1461"/>
      <c r="DM65" s="1461"/>
      <c r="DN65" s="1461"/>
      <c r="DO65" s="1461"/>
      <c r="DP65" s="1462"/>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468" t="s">
        <v>2262</v>
      </c>
      <c r="FC65" s="1469"/>
      <c r="FD65" s="1469"/>
      <c r="FE65" s="1469"/>
      <c r="FF65" s="1469"/>
      <c r="FG65" s="1469"/>
      <c r="FH65" s="1469"/>
      <c r="FI65" s="1469"/>
      <c r="FJ65" s="1460"/>
      <c r="FK65" s="1461"/>
      <c r="FL65" s="1461"/>
      <c r="FM65" s="1461"/>
      <c r="FN65" s="1461"/>
      <c r="FO65" s="1461"/>
      <c r="FP65" s="1462"/>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482" t="s">
        <v>2267</v>
      </c>
      <c r="C66" s="1483"/>
      <c r="D66" s="1483"/>
      <c r="E66" s="1483"/>
      <c r="F66" s="1483"/>
      <c r="G66" s="1483"/>
      <c r="H66" s="1483"/>
      <c r="I66" s="1484"/>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482" t="s">
        <v>2267</v>
      </c>
      <c r="BC66" s="1483"/>
      <c r="BD66" s="1483"/>
      <c r="BE66" s="1483"/>
      <c r="BF66" s="1483"/>
      <c r="BG66" s="1483"/>
      <c r="BH66" s="1483"/>
      <c r="BI66" s="1484"/>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482" t="s">
        <v>2267</v>
      </c>
      <c r="DC66" s="1483"/>
      <c r="DD66" s="1483"/>
      <c r="DE66" s="1483"/>
      <c r="DF66" s="1483"/>
      <c r="DG66" s="1483"/>
      <c r="DH66" s="1483"/>
      <c r="DI66" s="1484"/>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482" t="s">
        <v>2267</v>
      </c>
      <c r="FC66" s="1483"/>
      <c r="FD66" s="1483"/>
      <c r="FE66" s="1483"/>
      <c r="FF66" s="1483"/>
      <c r="FG66" s="1483"/>
      <c r="FH66" s="1483"/>
      <c r="FI66" s="1484"/>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489" t="s">
        <v>2268</v>
      </c>
      <c r="C67" s="1490"/>
      <c r="D67" s="1490"/>
      <c r="E67" s="1490"/>
      <c r="F67" s="1490"/>
      <c r="G67" s="1490"/>
      <c r="H67" s="1490"/>
      <c r="I67" s="2149"/>
      <c r="J67" s="181"/>
      <c r="K67" s="3" t="s">
        <v>54</v>
      </c>
      <c r="L67" s="3"/>
      <c r="M67" s="3"/>
      <c r="N67" s="3"/>
      <c r="O67" s="3"/>
      <c r="P67" s="3"/>
      <c r="Q67" s="3"/>
      <c r="R67" s="3"/>
      <c r="S67" s="1477" t="s">
        <v>55</v>
      </c>
      <c r="T67" s="1477"/>
      <c r="U67" s="1477"/>
      <c r="V67" s="1477"/>
      <c r="W67" s="1477"/>
      <c r="X67" s="3"/>
      <c r="Y67" s="3"/>
      <c r="Z67" s="1477" t="s">
        <v>56</v>
      </c>
      <c r="AA67" s="1477"/>
      <c r="AB67" s="1477"/>
      <c r="AC67" s="1477"/>
      <c r="AD67" s="1477"/>
      <c r="AE67" s="1477"/>
      <c r="AF67" s="1477"/>
      <c r="AG67" s="1477"/>
      <c r="AH67" s="1477"/>
      <c r="AI67" s="1478"/>
      <c r="AJ67" s="4"/>
      <c r="AK67" s="4"/>
      <c r="AL67" s="178"/>
      <c r="AM67" s="4" t="str">
        <f>IF(AND($AN$13=TRUE,COUNTIF(AN67:AP67,TRUE)=0),"未入力",IF(COUNTIF(AN67:AP67,TRUE)=2,"複数選択",""))</f>
        <v/>
      </c>
      <c r="AN67" s="8" t="b">
        <v>0</v>
      </c>
      <c r="AO67" s="8" t="b">
        <v>0</v>
      </c>
      <c r="AP67" s="6" t="b">
        <v>0</v>
      </c>
      <c r="AS67" s="225"/>
      <c r="BA67" s="177"/>
      <c r="BB67" s="1489" t="s">
        <v>2268</v>
      </c>
      <c r="BC67" s="1490"/>
      <c r="BD67" s="1490"/>
      <c r="BE67" s="1490"/>
      <c r="BF67" s="1490"/>
      <c r="BG67" s="1490"/>
      <c r="BH67" s="1490"/>
      <c r="BI67" s="2149"/>
      <c r="BJ67" s="181"/>
      <c r="BK67" s="3" t="s">
        <v>54</v>
      </c>
      <c r="BL67" s="3"/>
      <c r="BM67" s="3"/>
      <c r="BN67" s="3"/>
      <c r="BO67" s="3"/>
      <c r="BP67" s="3"/>
      <c r="BQ67" s="3"/>
      <c r="BR67" s="3"/>
      <c r="BS67" s="1477" t="s">
        <v>55</v>
      </c>
      <c r="BT67" s="1477"/>
      <c r="BU67" s="1477"/>
      <c r="BV67" s="1477"/>
      <c r="BW67" s="1477"/>
      <c r="BX67" s="3"/>
      <c r="BY67" s="3"/>
      <c r="BZ67" s="1477" t="s">
        <v>56</v>
      </c>
      <c r="CA67" s="1477"/>
      <c r="CB67" s="1477"/>
      <c r="CC67" s="1477"/>
      <c r="CD67" s="1477"/>
      <c r="CE67" s="1477"/>
      <c r="CF67" s="1477"/>
      <c r="CG67" s="1477"/>
      <c r="CH67" s="1477"/>
      <c r="CI67" s="1478"/>
      <c r="CJ67" s="4"/>
      <c r="CK67" s="4"/>
      <c r="CL67" s="178"/>
      <c r="CM67" s="4" t="str">
        <f>IF(AND($AN$13=TRUE,COUNTIF(CN67:CP67,TRUE)=0),"未入力",IF(COUNTIF(CN67:CP67,TRUE)=2,"複数選択",""))</f>
        <v/>
      </c>
      <c r="CN67" s="8" t="b">
        <v>0</v>
      </c>
      <c r="CO67" s="8" t="b">
        <v>0</v>
      </c>
      <c r="CP67" s="6" t="b">
        <v>0</v>
      </c>
      <c r="CS67" s="225"/>
      <c r="DA67" s="177"/>
      <c r="DB67" s="1489" t="s">
        <v>2268</v>
      </c>
      <c r="DC67" s="1490"/>
      <c r="DD67" s="1490"/>
      <c r="DE67" s="1490"/>
      <c r="DF67" s="1490"/>
      <c r="DG67" s="1490"/>
      <c r="DH67" s="1490"/>
      <c r="DI67" s="2149"/>
      <c r="DJ67" s="181"/>
      <c r="DK67" s="3" t="s">
        <v>54</v>
      </c>
      <c r="DL67" s="3"/>
      <c r="DM67" s="3"/>
      <c r="DN67" s="3"/>
      <c r="DO67" s="3"/>
      <c r="DP67" s="3"/>
      <c r="DQ67" s="3"/>
      <c r="DR67" s="3"/>
      <c r="DS67" s="1477" t="s">
        <v>55</v>
      </c>
      <c r="DT67" s="1477"/>
      <c r="DU67" s="1477"/>
      <c r="DV67" s="1477"/>
      <c r="DW67" s="1477"/>
      <c r="DX67" s="3"/>
      <c r="DY67" s="3"/>
      <c r="DZ67" s="1477" t="s">
        <v>56</v>
      </c>
      <c r="EA67" s="1477"/>
      <c r="EB67" s="1477"/>
      <c r="EC67" s="1477"/>
      <c r="ED67" s="1477"/>
      <c r="EE67" s="1477"/>
      <c r="EF67" s="1477"/>
      <c r="EG67" s="1477"/>
      <c r="EH67" s="1477"/>
      <c r="EI67" s="1478"/>
      <c r="EJ67" s="4"/>
      <c r="EK67" s="4"/>
      <c r="EL67" s="178"/>
      <c r="EM67" s="4" t="str">
        <f>IF(AND($AN$13=TRUE,COUNTIF(EN67:EP67,TRUE)=0),"未入力",IF(COUNTIF(EN67:EP67,TRUE)=2,"複数選択",""))</f>
        <v/>
      </c>
      <c r="EN67" s="6" t="b">
        <v>0</v>
      </c>
      <c r="EO67" s="6" t="b">
        <v>0</v>
      </c>
      <c r="EP67" s="6" t="b">
        <v>0</v>
      </c>
      <c r="ES67" s="225"/>
      <c r="FA67" s="177"/>
      <c r="FB67" s="1489" t="s">
        <v>2268</v>
      </c>
      <c r="FC67" s="1490"/>
      <c r="FD67" s="1490"/>
      <c r="FE67" s="1490"/>
      <c r="FF67" s="1490"/>
      <c r="FG67" s="1490"/>
      <c r="FH67" s="1490"/>
      <c r="FI67" s="2149"/>
      <c r="FJ67" s="181"/>
      <c r="FK67" s="3" t="s">
        <v>54</v>
      </c>
      <c r="FL67" s="3"/>
      <c r="FM67" s="3"/>
      <c r="FN67" s="3"/>
      <c r="FO67" s="3"/>
      <c r="FP67" s="3"/>
      <c r="FQ67" s="3"/>
      <c r="FR67" s="3"/>
      <c r="FS67" s="1477" t="s">
        <v>55</v>
      </c>
      <c r="FT67" s="1477"/>
      <c r="FU67" s="1477"/>
      <c r="FV67" s="1477"/>
      <c r="FW67" s="1477"/>
      <c r="FX67" s="3"/>
      <c r="FY67" s="3"/>
      <c r="FZ67" s="1477" t="s">
        <v>56</v>
      </c>
      <c r="GA67" s="1477"/>
      <c r="GB67" s="1477"/>
      <c r="GC67" s="1477"/>
      <c r="GD67" s="1477"/>
      <c r="GE67" s="1477"/>
      <c r="GF67" s="1477"/>
      <c r="GG67" s="1477"/>
      <c r="GH67" s="1477"/>
      <c r="GI67" s="1478"/>
      <c r="GJ67" s="4"/>
      <c r="GK67" s="4"/>
      <c r="GL67" s="178"/>
      <c r="GM67" s="4" t="str">
        <f>IF(AND($AN$13=TRUE,COUNTIF(GN67:GP67,TRUE)=0),"未入力",IF(COUNTIF(GN67:GP67,TRUE)=2,"複数選択",""))</f>
        <v/>
      </c>
      <c r="GN67" s="6" t="b">
        <v>0</v>
      </c>
      <c r="GO67" s="6" t="b">
        <v>0</v>
      </c>
      <c r="GP67" s="6" t="b">
        <v>0</v>
      </c>
    </row>
    <row r="68" spans="1:199" ht="17.100000000000001" customHeight="1">
      <c r="A68" s="177"/>
      <c r="B68" s="1493"/>
      <c r="C68" s="1494"/>
      <c r="D68" s="1494"/>
      <c r="E68" s="1494"/>
      <c r="F68" s="1494"/>
      <c r="G68" s="1494"/>
      <c r="H68" s="1494"/>
      <c r="I68" s="2150"/>
      <c r="J68" s="179"/>
      <c r="K68" s="1480" t="s">
        <v>57</v>
      </c>
      <c r="L68" s="1480"/>
      <c r="M68" s="1480"/>
      <c r="N68" s="1480"/>
      <c r="O68" s="1480"/>
      <c r="P68" s="1480"/>
      <c r="Q68" s="1480"/>
      <c r="R68" s="1480"/>
      <c r="S68" s="7"/>
      <c r="T68" s="7"/>
      <c r="U68" s="1480" t="s">
        <v>58</v>
      </c>
      <c r="V68" s="1480"/>
      <c r="W68" s="1480"/>
      <c r="X68" s="1480"/>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493"/>
      <c r="BC68" s="1494"/>
      <c r="BD68" s="1494"/>
      <c r="BE68" s="1494"/>
      <c r="BF68" s="1494"/>
      <c r="BG68" s="1494"/>
      <c r="BH68" s="1494"/>
      <c r="BI68" s="2150"/>
      <c r="BJ68" s="179"/>
      <c r="BK68" s="1480" t="s">
        <v>57</v>
      </c>
      <c r="BL68" s="1480"/>
      <c r="BM68" s="1480"/>
      <c r="BN68" s="1480"/>
      <c r="BO68" s="1480"/>
      <c r="BP68" s="1480"/>
      <c r="BQ68" s="1480"/>
      <c r="BR68" s="1480"/>
      <c r="BS68" s="7"/>
      <c r="BT68" s="7"/>
      <c r="BU68" s="1480" t="s">
        <v>58</v>
      </c>
      <c r="BV68" s="1480"/>
      <c r="BW68" s="1480"/>
      <c r="BX68" s="1480"/>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493"/>
      <c r="DC68" s="1494"/>
      <c r="DD68" s="1494"/>
      <c r="DE68" s="1494"/>
      <c r="DF68" s="1494"/>
      <c r="DG68" s="1494"/>
      <c r="DH68" s="1494"/>
      <c r="DI68" s="2150"/>
      <c r="DJ68" s="179"/>
      <c r="DK68" s="1480" t="s">
        <v>57</v>
      </c>
      <c r="DL68" s="1480"/>
      <c r="DM68" s="1480"/>
      <c r="DN68" s="1480"/>
      <c r="DO68" s="1480"/>
      <c r="DP68" s="1480"/>
      <c r="DQ68" s="1480"/>
      <c r="DR68" s="1480"/>
      <c r="DS68" s="7"/>
      <c r="DT68" s="7"/>
      <c r="DU68" s="1480" t="s">
        <v>58</v>
      </c>
      <c r="DV68" s="1480"/>
      <c r="DW68" s="1480"/>
      <c r="DX68" s="1480"/>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493"/>
      <c r="FC68" s="1494"/>
      <c r="FD68" s="1494"/>
      <c r="FE68" s="1494"/>
      <c r="FF68" s="1494"/>
      <c r="FG68" s="1494"/>
      <c r="FH68" s="1494"/>
      <c r="FI68" s="2150"/>
      <c r="FJ68" s="179"/>
      <c r="FK68" s="1480" t="s">
        <v>57</v>
      </c>
      <c r="FL68" s="1480"/>
      <c r="FM68" s="1480"/>
      <c r="FN68" s="1480"/>
      <c r="FO68" s="1480"/>
      <c r="FP68" s="1480"/>
      <c r="FQ68" s="1480"/>
      <c r="FR68" s="1480"/>
      <c r="FS68" s="7"/>
      <c r="FT68" s="7"/>
      <c r="FU68" s="1480" t="s">
        <v>58</v>
      </c>
      <c r="FV68" s="1480"/>
      <c r="FW68" s="1480"/>
      <c r="FX68" s="1480"/>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504" t="s">
        <v>2269</v>
      </c>
      <c r="C69" s="1505"/>
      <c r="D69" s="1505"/>
      <c r="E69" s="1505"/>
      <c r="F69" s="1505"/>
      <c r="G69" s="1505"/>
      <c r="H69" s="1505"/>
      <c r="I69" s="2148"/>
      <c r="J69" s="182"/>
      <c r="K69" s="1469" t="s">
        <v>59</v>
      </c>
      <c r="L69" s="1469"/>
      <c r="M69" s="1469"/>
      <c r="N69" s="1469"/>
      <c r="O69" s="1469"/>
      <c r="P69" s="255"/>
      <c r="Q69" s="183"/>
      <c r="R69" s="1505" t="s">
        <v>60</v>
      </c>
      <c r="S69" s="1505"/>
      <c r="T69" s="1505"/>
      <c r="U69" s="1505"/>
      <c r="V69" s="1505"/>
      <c r="W69" s="1505"/>
      <c r="X69" s="183"/>
      <c r="Y69" s="1469" t="s">
        <v>61</v>
      </c>
      <c r="Z69" s="1469"/>
      <c r="AA69" s="1469"/>
      <c r="AB69" s="1469"/>
      <c r="AC69" s="1469"/>
      <c r="AD69" s="1526"/>
      <c r="AE69" s="4"/>
      <c r="AF69" s="4"/>
      <c r="AG69" s="4"/>
      <c r="AH69" s="4"/>
      <c r="AJ69" s="4"/>
      <c r="AK69" s="4"/>
      <c r="AL69" s="178"/>
      <c r="AM69" s="4" t="str">
        <f>IF(AND($AN$13=TRUE,M69=""),"未入力","")</f>
        <v/>
      </c>
      <c r="AN69" s="6" t="b">
        <v>0</v>
      </c>
      <c r="AO69" s="6" t="b">
        <v>0</v>
      </c>
      <c r="AP69" s="6" t="b">
        <v>0</v>
      </c>
      <c r="AS69" s="225"/>
      <c r="BA69" s="177"/>
      <c r="BB69" s="1504" t="s">
        <v>2269</v>
      </c>
      <c r="BC69" s="1505"/>
      <c r="BD69" s="1505"/>
      <c r="BE69" s="1505"/>
      <c r="BF69" s="1505"/>
      <c r="BG69" s="1505"/>
      <c r="BH69" s="1505"/>
      <c r="BI69" s="2148"/>
      <c r="BJ69" s="182"/>
      <c r="BK69" s="1469" t="s">
        <v>59</v>
      </c>
      <c r="BL69" s="1469"/>
      <c r="BM69" s="1469"/>
      <c r="BN69" s="1469"/>
      <c r="BO69" s="1469"/>
      <c r="BP69" s="255"/>
      <c r="BQ69" s="183"/>
      <c r="BR69" s="1505" t="s">
        <v>60</v>
      </c>
      <c r="BS69" s="1505"/>
      <c r="BT69" s="1505"/>
      <c r="BU69" s="1505"/>
      <c r="BV69" s="1505"/>
      <c r="BW69" s="1505"/>
      <c r="BX69" s="183"/>
      <c r="BY69" s="1469" t="s">
        <v>61</v>
      </c>
      <c r="BZ69" s="1469"/>
      <c r="CA69" s="1469"/>
      <c r="CB69" s="1469"/>
      <c r="CC69" s="1469"/>
      <c r="CD69" s="1526"/>
      <c r="CE69" s="4"/>
      <c r="CF69" s="4"/>
      <c r="CH69" s="4"/>
      <c r="CJ69" s="4"/>
      <c r="CK69" s="4"/>
      <c r="CL69" s="178"/>
      <c r="CM69" s="4" t="str">
        <f>IF(AND($AN$13=TRUE,BM69=""),"未入力","")</f>
        <v/>
      </c>
      <c r="CN69" s="6" t="b">
        <v>0</v>
      </c>
      <c r="CO69" s="6" t="b">
        <v>0</v>
      </c>
      <c r="CP69" s="6" t="b">
        <v>0</v>
      </c>
      <c r="CS69" s="225"/>
      <c r="DA69" s="177"/>
      <c r="DB69" s="1504" t="s">
        <v>2269</v>
      </c>
      <c r="DC69" s="1505"/>
      <c r="DD69" s="1505"/>
      <c r="DE69" s="1505"/>
      <c r="DF69" s="1505"/>
      <c r="DG69" s="1505"/>
      <c r="DH69" s="1505"/>
      <c r="DI69" s="2148"/>
      <c r="DJ69" s="182"/>
      <c r="DK69" s="1469" t="s">
        <v>59</v>
      </c>
      <c r="DL69" s="1469"/>
      <c r="DM69" s="1469"/>
      <c r="DN69" s="1469"/>
      <c r="DO69" s="1469"/>
      <c r="DP69" s="255"/>
      <c r="DQ69" s="183"/>
      <c r="DR69" s="1505" t="s">
        <v>60</v>
      </c>
      <c r="DS69" s="1505"/>
      <c r="DT69" s="1505"/>
      <c r="DU69" s="1505"/>
      <c r="DV69" s="1505"/>
      <c r="DW69" s="1505"/>
      <c r="DX69" s="183"/>
      <c r="DY69" s="1469" t="s">
        <v>61</v>
      </c>
      <c r="DZ69" s="1469"/>
      <c r="EA69" s="1469"/>
      <c r="EB69" s="1469"/>
      <c r="EC69" s="1469"/>
      <c r="ED69" s="1526"/>
      <c r="EE69" s="4"/>
      <c r="EF69" s="4"/>
      <c r="EH69" s="4"/>
      <c r="EJ69" s="4"/>
      <c r="EK69" s="4"/>
      <c r="EL69" s="178"/>
      <c r="EM69" s="4" t="str">
        <f>IF(AND($AN$13=TRUE,DM69=""),"未入力","")</f>
        <v/>
      </c>
      <c r="EN69" s="6" t="b">
        <v>0</v>
      </c>
      <c r="EO69" s="6" t="b">
        <v>0</v>
      </c>
      <c r="EP69" s="6" t="b">
        <v>0</v>
      </c>
      <c r="ES69" s="225"/>
      <c r="FA69" s="177"/>
      <c r="FB69" s="1504" t="s">
        <v>2269</v>
      </c>
      <c r="FC69" s="1505"/>
      <c r="FD69" s="1505"/>
      <c r="FE69" s="1505"/>
      <c r="FF69" s="1505"/>
      <c r="FG69" s="1505"/>
      <c r="FH69" s="1505"/>
      <c r="FI69" s="2148"/>
      <c r="FJ69" s="182"/>
      <c r="FK69" s="1469" t="s">
        <v>59</v>
      </c>
      <c r="FL69" s="1469"/>
      <c r="FM69" s="1469"/>
      <c r="FN69" s="1469"/>
      <c r="FO69" s="1469"/>
      <c r="FP69" s="255"/>
      <c r="FQ69" s="183"/>
      <c r="FR69" s="1505" t="s">
        <v>60</v>
      </c>
      <c r="FS69" s="1505"/>
      <c r="FT69" s="1505"/>
      <c r="FU69" s="1505"/>
      <c r="FV69" s="1505"/>
      <c r="FW69" s="1505"/>
      <c r="FX69" s="183"/>
      <c r="FY69" s="1469" t="s">
        <v>61</v>
      </c>
      <c r="FZ69" s="1469"/>
      <c r="GA69" s="1469"/>
      <c r="GB69" s="1469"/>
      <c r="GC69" s="1469"/>
      <c r="GD69" s="1526"/>
      <c r="GE69" s="4"/>
      <c r="GF69" s="4"/>
      <c r="GH69" s="4"/>
      <c r="GJ69" s="4"/>
      <c r="GK69" s="4"/>
      <c r="GL69" s="178"/>
      <c r="GM69" s="4" t="str">
        <f>IF(AND($AN$13=TRUE,FM69=""),"未入力","")</f>
        <v/>
      </c>
      <c r="GN69" s="6" t="b">
        <v>0</v>
      </c>
      <c r="GO69" s="6" t="b">
        <v>0</v>
      </c>
      <c r="GP69" s="6" t="b">
        <v>0</v>
      </c>
    </row>
    <row r="70" spans="1:199" ht="17.100000000000001" customHeight="1">
      <c r="A70" s="177"/>
      <c r="B70" s="1468" t="s">
        <v>2270</v>
      </c>
      <c r="C70" s="1469"/>
      <c r="D70" s="1469"/>
      <c r="E70" s="1469"/>
      <c r="F70" s="1469"/>
      <c r="G70" s="1469"/>
      <c r="H70" s="1469"/>
      <c r="I70" s="1526"/>
      <c r="J70" s="182"/>
      <c r="K70" s="1469" t="s">
        <v>62</v>
      </c>
      <c r="L70" s="1469"/>
      <c r="M70" s="1469"/>
      <c r="N70" s="1469"/>
      <c r="O70" s="1469"/>
      <c r="P70" s="255"/>
      <c r="Q70" s="183"/>
      <c r="R70" s="1469" t="s">
        <v>63</v>
      </c>
      <c r="S70" s="1469"/>
      <c r="T70" s="1469"/>
      <c r="U70" s="1469"/>
      <c r="V70" s="1469"/>
      <c r="W70" s="1469"/>
      <c r="X70" s="183"/>
      <c r="Y70" s="1505" t="s">
        <v>64</v>
      </c>
      <c r="Z70" s="1505"/>
      <c r="AA70" s="1505"/>
      <c r="AB70" s="1505"/>
      <c r="AC70" s="1505"/>
      <c r="AD70" s="2148"/>
      <c r="AE70" s="4"/>
      <c r="AF70" s="4"/>
      <c r="AG70" s="4"/>
      <c r="AH70" s="4"/>
      <c r="AJ70" s="4"/>
      <c r="AK70" s="4"/>
      <c r="AL70" s="178"/>
      <c r="AM70" s="4" t="str">
        <f>IF(AND($AN$13=TRUE,COUNTIF(AN70:AP70,TRUE)=0),"未入力","")</f>
        <v/>
      </c>
      <c r="AN70" s="8" t="b">
        <v>0</v>
      </c>
      <c r="AO70" s="8" t="b">
        <v>0</v>
      </c>
      <c r="AP70" s="8" t="b">
        <v>0</v>
      </c>
      <c r="AS70" s="225"/>
      <c r="BA70" s="177"/>
      <c r="BB70" s="1468" t="s">
        <v>2270</v>
      </c>
      <c r="BC70" s="1469"/>
      <c r="BD70" s="1469"/>
      <c r="BE70" s="1469"/>
      <c r="BF70" s="1469"/>
      <c r="BG70" s="1469"/>
      <c r="BH70" s="1469"/>
      <c r="BI70" s="1526"/>
      <c r="BJ70" s="182"/>
      <c r="BK70" s="1469" t="s">
        <v>62</v>
      </c>
      <c r="BL70" s="1469"/>
      <c r="BM70" s="1469"/>
      <c r="BN70" s="1469"/>
      <c r="BO70" s="1469"/>
      <c r="BP70" s="255"/>
      <c r="BQ70" s="183"/>
      <c r="BR70" s="1469" t="s">
        <v>63</v>
      </c>
      <c r="BS70" s="1469"/>
      <c r="BT70" s="1469"/>
      <c r="BU70" s="1469"/>
      <c r="BV70" s="1469"/>
      <c r="BW70" s="1469"/>
      <c r="BX70" s="183"/>
      <c r="BY70" s="1505" t="s">
        <v>64</v>
      </c>
      <c r="BZ70" s="1505"/>
      <c r="CA70" s="1505"/>
      <c r="CB70" s="1505"/>
      <c r="CC70" s="1505"/>
      <c r="CD70" s="2148"/>
      <c r="CE70" s="4"/>
      <c r="CF70" s="4"/>
      <c r="CG70" s="4"/>
      <c r="CH70" s="4"/>
      <c r="CJ70" s="4"/>
      <c r="CK70" s="4"/>
      <c r="CL70" s="178"/>
      <c r="CM70" s="4" t="str">
        <f>IF(AND($AN$13=TRUE,COUNTIF(CN70:CP70,TRUE)=0),"未入力","")</f>
        <v/>
      </c>
      <c r="CN70" s="8" t="b">
        <v>0</v>
      </c>
      <c r="CO70" s="8" t="b">
        <v>0</v>
      </c>
      <c r="CP70" s="8" t="b">
        <v>0</v>
      </c>
      <c r="CS70" s="225"/>
      <c r="DA70" s="177"/>
      <c r="DB70" s="1468" t="s">
        <v>2270</v>
      </c>
      <c r="DC70" s="1469"/>
      <c r="DD70" s="1469"/>
      <c r="DE70" s="1469"/>
      <c r="DF70" s="1469"/>
      <c r="DG70" s="1469"/>
      <c r="DH70" s="1469"/>
      <c r="DI70" s="1526"/>
      <c r="DJ70" s="182"/>
      <c r="DK70" s="1469" t="s">
        <v>62</v>
      </c>
      <c r="DL70" s="1469"/>
      <c r="DM70" s="1469"/>
      <c r="DN70" s="1469"/>
      <c r="DO70" s="1469"/>
      <c r="DP70" s="255"/>
      <c r="DQ70" s="183"/>
      <c r="DR70" s="1469" t="s">
        <v>63</v>
      </c>
      <c r="DS70" s="1469"/>
      <c r="DT70" s="1469"/>
      <c r="DU70" s="1469"/>
      <c r="DV70" s="1469"/>
      <c r="DW70" s="1469"/>
      <c r="DX70" s="183"/>
      <c r="DY70" s="1505" t="s">
        <v>64</v>
      </c>
      <c r="DZ70" s="1505"/>
      <c r="EA70" s="1505"/>
      <c r="EB70" s="1505"/>
      <c r="EC70" s="1505"/>
      <c r="ED70" s="2148"/>
      <c r="EE70" s="4"/>
      <c r="EF70" s="4"/>
      <c r="EG70" s="4"/>
      <c r="EH70" s="4"/>
      <c r="EJ70" s="4"/>
      <c r="EK70" s="4"/>
      <c r="EL70" s="178"/>
      <c r="EM70" s="4" t="str">
        <f>IF(AND($AN$13=TRUE,COUNTIF(EN70:EP70,TRUE)=0),"未入力","")</f>
        <v/>
      </c>
      <c r="EN70" s="6" t="b">
        <v>0</v>
      </c>
      <c r="EO70" s="6" t="b">
        <v>0</v>
      </c>
      <c r="EP70" s="6" t="b">
        <v>0</v>
      </c>
      <c r="ES70" s="225"/>
      <c r="FA70" s="177"/>
      <c r="FB70" s="1468" t="s">
        <v>2270</v>
      </c>
      <c r="FC70" s="1469"/>
      <c r="FD70" s="1469"/>
      <c r="FE70" s="1469"/>
      <c r="FF70" s="1469"/>
      <c r="FG70" s="1469"/>
      <c r="FH70" s="1469"/>
      <c r="FI70" s="1526"/>
      <c r="FJ70" s="182"/>
      <c r="FK70" s="1469" t="s">
        <v>62</v>
      </c>
      <c r="FL70" s="1469"/>
      <c r="FM70" s="1469"/>
      <c r="FN70" s="1469"/>
      <c r="FO70" s="1469"/>
      <c r="FP70" s="255"/>
      <c r="FQ70" s="183"/>
      <c r="FR70" s="1469" t="s">
        <v>63</v>
      </c>
      <c r="FS70" s="1469"/>
      <c r="FT70" s="1469"/>
      <c r="FU70" s="1469"/>
      <c r="FV70" s="1469"/>
      <c r="FW70" s="1469"/>
      <c r="FX70" s="183"/>
      <c r="FY70" s="1505" t="s">
        <v>64</v>
      </c>
      <c r="FZ70" s="1505"/>
      <c r="GA70" s="1505"/>
      <c r="GB70" s="1505"/>
      <c r="GC70" s="1505"/>
      <c r="GD70" s="2148"/>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468" t="s">
        <v>2271</v>
      </c>
      <c r="C71" s="1469"/>
      <c r="D71" s="1469"/>
      <c r="E71" s="1469"/>
      <c r="F71" s="1469"/>
      <c r="G71" s="1469"/>
      <c r="H71" s="1469"/>
      <c r="I71" s="1526"/>
      <c r="J71" s="181"/>
      <c r="K71" s="1505" t="s">
        <v>65</v>
      </c>
      <c r="L71" s="1505"/>
      <c r="M71" s="1505"/>
      <c r="N71" s="1505"/>
      <c r="O71" s="1505"/>
      <c r="P71" s="1505"/>
      <c r="Q71" s="3"/>
      <c r="R71" s="1477" t="s">
        <v>66</v>
      </c>
      <c r="S71" s="1477"/>
      <c r="T71" s="1477"/>
      <c r="U71" s="1477"/>
      <c r="V71" s="1477"/>
      <c r="W71" s="1477"/>
      <c r="X71" s="3"/>
      <c r="Y71" s="1477" t="s">
        <v>67</v>
      </c>
      <c r="Z71" s="1477"/>
      <c r="AA71" s="1477"/>
      <c r="AB71" s="1477"/>
      <c r="AC71" s="1477"/>
      <c r="AD71" s="176"/>
      <c r="AE71" s="2146"/>
      <c r="AF71" s="2146"/>
      <c r="AG71" s="2146"/>
      <c r="AH71" s="2146"/>
      <c r="AI71" s="2146"/>
      <c r="AJ71" s="4"/>
      <c r="AK71" s="4"/>
      <c r="AL71" s="178"/>
      <c r="AM71" s="4" t="str">
        <f>IF(AND($AN$13=TRUE,N71=""),"未入力","")</f>
        <v/>
      </c>
      <c r="AN71" s="6" t="b">
        <v>0</v>
      </c>
      <c r="AO71" s="6" t="b">
        <v>0</v>
      </c>
      <c r="AP71" s="6" t="b">
        <v>0</v>
      </c>
      <c r="AS71" s="225"/>
      <c r="BA71" s="177"/>
      <c r="BB71" s="1468" t="s">
        <v>2271</v>
      </c>
      <c r="BC71" s="1469"/>
      <c r="BD71" s="1469"/>
      <c r="BE71" s="1469"/>
      <c r="BF71" s="1469"/>
      <c r="BG71" s="1469"/>
      <c r="BH71" s="1469"/>
      <c r="BI71" s="1526"/>
      <c r="BJ71" s="181"/>
      <c r="BK71" s="1505" t="s">
        <v>65</v>
      </c>
      <c r="BL71" s="1505"/>
      <c r="BM71" s="1505"/>
      <c r="BN71" s="1505"/>
      <c r="BO71" s="1505"/>
      <c r="BP71" s="1505"/>
      <c r="BQ71" s="3"/>
      <c r="BR71" s="1477" t="s">
        <v>66</v>
      </c>
      <c r="BS71" s="1477"/>
      <c r="BT71" s="1477"/>
      <c r="BU71" s="1477"/>
      <c r="BV71" s="1477"/>
      <c r="BW71" s="1477"/>
      <c r="BX71" s="3"/>
      <c r="BY71" s="1477" t="s">
        <v>67</v>
      </c>
      <c r="BZ71" s="1477"/>
      <c r="CA71" s="1477"/>
      <c r="CB71" s="1477"/>
      <c r="CC71" s="1477"/>
      <c r="CD71" s="176"/>
      <c r="CE71" s="2146"/>
      <c r="CF71" s="2146"/>
      <c r="CG71" s="2146"/>
      <c r="CH71" s="2146"/>
      <c r="CI71" s="2146"/>
      <c r="CJ71" s="4"/>
      <c r="CK71" s="4"/>
      <c r="CL71" s="178"/>
      <c r="CM71" s="4" t="str">
        <f>IF(AND($AN$13=TRUE,BN71=""),"未入力","")</f>
        <v/>
      </c>
      <c r="CN71" s="6" t="b">
        <v>0</v>
      </c>
      <c r="CO71" s="6" t="b">
        <v>0</v>
      </c>
      <c r="CP71" s="6" t="b">
        <v>0</v>
      </c>
      <c r="CS71" s="225"/>
      <c r="DA71" s="177"/>
      <c r="DB71" s="1468" t="s">
        <v>2271</v>
      </c>
      <c r="DC71" s="1469"/>
      <c r="DD71" s="1469"/>
      <c r="DE71" s="1469"/>
      <c r="DF71" s="1469"/>
      <c r="DG71" s="1469"/>
      <c r="DH71" s="1469"/>
      <c r="DI71" s="1526"/>
      <c r="DJ71" s="181"/>
      <c r="DK71" s="1505" t="s">
        <v>65</v>
      </c>
      <c r="DL71" s="1505"/>
      <c r="DM71" s="1505"/>
      <c r="DN71" s="1505"/>
      <c r="DO71" s="1505"/>
      <c r="DP71" s="1505"/>
      <c r="DQ71" s="3"/>
      <c r="DR71" s="1477" t="s">
        <v>66</v>
      </c>
      <c r="DS71" s="1477"/>
      <c r="DT71" s="1477"/>
      <c r="DU71" s="1477"/>
      <c r="DV71" s="1477"/>
      <c r="DW71" s="1477"/>
      <c r="DX71" s="3"/>
      <c r="DY71" s="1477" t="s">
        <v>67</v>
      </c>
      <c r="DZ71" s="1477"/>
      <c r="EA71" s="1477"/>
      <c r="EB71" s="1477"/>
      <c r="EC71" s="1477"/>
      <c r="ED71" s="176"/>
      <c r="EE71" s="2146"/>
      <c r="EF71" s="2146"/>
      <c r="EG71" s="2146"/>
      <c r="EH71" s="2146"/>
      <c r="EI71" s="2146"/>
      <c r="EJ71" s="4"/>
      <c r="EK71" s="4"/>
      <c r="EL71" s="178"/>
      <c r="EM71" s="4" t="str">
        <f>IF(AND($AN$13=TRUE,DN71=""),"未入力","")</f>
        <v/>
      </c>
      <c r="EN71" s="6" t="b">
        <v>0</v>
      </c>
      <c r="EO71" s="6" t="b">
        <v>0</v>
      </c>
      <c r="EP71" s="6" t="b">
        <v>0</v>
      </c>
      <c r="ES71" s="225"/>
      <c r="FA71" s="177"/>
      <c r="FB71" s="1468" t="s">
        <v>2271</v>
      </c>
      <c r="FC71" s="1469"/>
      <c r="FD71" s="1469"/>
      <c r="FE71" s="1469"/>
      <c r="FF71" s="1469"/>
      <c r="FG71" s="1469"/>
      <c r="FH71" s="1469"/>
      <c r="FI71" s="1526"/>
      <c r="FJ71" s="181"/>
      <c r="FK71" s="1505" t="s">
        <v>65</v>
      </c>
      <c r="FL71" s="1505"/>
      <c r="FM71" s="1505"/>
      <c r="FN71" s="1505"/>
      <c r="FO71" s="1505"/>
      <c r="FP71" s="1505"/>
      <c r="FQ71" s="3"/>
      <c r="FR71" s="1477" t="s">
        <v>66</v>
      </c>
      <c r="FS71" s="1477"/>
      <c r="FT71" s="1477"/>
      <c r="FU71" s="1477"/>
      <c r="FV71" s="1477"/>
      <c r="FW71" s="1477"/>
      <c r="FX71" s="3"/>
      <c r="FY71" s="1477" t="s">
        <v>67</v>
      </c>
      <c r="FZ71" s="1477"/>
      <c r="GA71" s="1477"/>
      <c r="GB71" s="1477"/>
      <c r="GC71" s="1477"/>
      <c r="GD71" s="176"/>
      <c r="GE71" s="2146"/>
      <c r="GF71" s="2146"/>
      <c r="GG71" s="2146"/>
      <c r="GH71" s="2146"/>
      <c r="GI71" s="2146"/>
      <c r="GJ71" s="4"/>
      <c r="GK71" s="4"/>
      <c r="GL71" s="178"/>
      <c r="GM71" s="4" t="str">
        <f>IF(AND($AN$13=TRUE,FN71=""),"未入力","")</f>
        <v/>
      </c>
      <c r="GN71" s="6" t="b">
        <v>0</v>
      </c>
      <c r="GO71" s="6" t="b">
        <v>0</v>
      </c>
      <c r="GP71" s="6" t="b">
        <v>0</v>
      </c>
    </row>
    <row r="72" spans="1:199" ht="17.100000000000001" customHeight="1">
      <c r="A72" s="177"/>
      <c r="B72" s="1468" t="s">
        <v>2272</v>
      </c>
      <c r="C72" s="1469"/>
      <c r="D72" s="1469"/>
      <c r="E72" s="1469"/>
      <c r="F72" s="1469"/>
      <c r="G72" s="1469"/>
      <c r="H72" s="1469"/>
      <c r="I72" s="1526"/>
      <c r="J72" s="182"/>
      <c r="K72" s="1469" t="s">
        <v>68</v>
      </c>
      <c r="L72" s="1469"/>
      <c r="M72" s="1469"/>
      <c r="N72" s="1469"/>
      <c r="O72" s="1469"/>
      <c r="P72" s="2147"/>
      <c r="Q72" s="189"/>
      <c r="R72" s="1469" t="s">
        <v>69</v>
      </c>
      <c r="S72" s="1469"/>
      <c r="T72" s="1469"/>
      <c r="U72" s="1469"/>
      <c r="V72" s="1469"/>
      <c r="W72" s="183"/>
      <c r="X72" s="189"/>
      <c r="Y72" s="1469" t="s">
        <v>70</v>
      </c>
      <c r="Z72" s="1469"/>
      <c r="AA72" s="1469"/>
      <c r="AB72" s="1469"/>
      <c r="AC72" s="1469"/>
      <c r="AD72" s="183"/>
      <c r="AE72" s="191"/>
      <c r="AF72" s="1477" t="s">
        <v>71</v>
      </c>
      <c r="AG72" s="1477"/>
      <c r="AH72" s="1477"/>
      <c r="AI72" s="1477"/>
      <c r="AJ72" s="1477"/>
      <c r="AK72" s="232"/>
      <c r="AL72" s="205"/>
      <c r="AM72" s="4" t="str">
        <f>IF(AND($AN$13=TRUE,N72=""),"未入力","")</f>
        <v/>
      </c>
      <c r="AN72" s="6" t="b">
        <v>0</v>
      </c>
      <c r="AO72" s="6" t="b">
        <v>0</v>
      </c>
      <c r="AP72" s="6" t="b">
        <v>0</v>
      </c>
      <c r="AQ72" s="6" t="b">
        <v>0</v>
      </c>
      <c r="AS72" s="225"/>
      <c r="BA72" s="177"/>
      <c r="BB72" s="1468" t="s">
        <v>2272</v>
      </c>
      <c r="BC72" s="1469"/>
      <c r="BD72" s="1469"/>
      <c r="BE72" s="1469"/>
      <c r="BF72" s="1469"/>
      <c r="BG72" s="1469"/>
      <c r="BH72" s="1469"/>
      <c r="BI72" s="1526"/>
      <c r="BJ72" s="182"/>
      <c r="BK72" s="1469" t="s">
        <v>68</v>
      </c>
      <c r="BL72" s="1469"/>
      <c r="BM72" s="1469"/>
      <c r="BN72" s="1469"/>
      <c r="BO72" s="1469"/>
      <c r="BP72" s="2147"/>
      <c r="BQ72" s="189"/>
      <c r="BR72" s="1469" t="s">
        <v>69</v>
      </c>
      <c r="BS72" s="1469"/>
      <c r="BT72" s="1469"/>
      <c r="BU72" s="1469"/>
      <c r="BV72" s="1469"/>
      <c r="BW72" s="183"/>
      <c r="BX72" s="189"/>
      <c r="BY72" s="1469" t="s">
        <v>70</v>
      </c>
      <c r="BZ72" s="1469"/>
      <c r="CA72" s="1469"/>
      <c r="CB72" s="1469"/>
      <c r="CC72" s="1469"/>
      <c r="CD72" s="183"/>
      <c r="CE72" s="191"/>
      <c r="CF72" s="1477" t="s">
        <v>71</v>
      </c>
      <c r="CG72" s="1477"/>
      <c r="CH72" s="1477"/>
      <c r="CI72" s="1477"/>
      <c r="CJ72" s="1477"/>
      <c r="CK72" s="232"/>
      <c r="CL72" s="205"/>
      <c r="CM72" s="4" t="str">
        <f>IF(AND($AN$13=TRUE,BN72=""),"未入力","")</f>
        <v/>
      </c>
      <c r="CN72" s="6" t="b">
        <v>0</v>
      </c>
      <c r="CO72" s="6" t="b">
        <v>0</v>
      </c>
      <c r="CP72" s="6" t="b">
        <v>0</v>
      </c>
      <c r="CQ72" s="6" t="b">
        <v>0</v>
      </c>
      <c r="CS72" s="225"/>
      <c r="DA72" s="177"/>
      <c r="DB72" s="1468" t="s">
        <v>2272</v>
      </c>
      <c r="DC72" s="1469"/>
      <c r="DD72" s="1469"/>
      <c r="DE72" s="1469"/>
      <c r="DF72" s="1469"/>
      <c r="DG72" s="1469"/>
      <c r="DH72" s="1469"/>
      <c r="DI72" s="1526"/>
      <c r="DJ72" s="182"/>
      <c r="DK72" s="1469" t="s">
        <v>68</v>
      </c>
      <c r="DL72" s="1469"/>
      <c r="DM72" s="1469"/>
      <c r="DN72" s="1469"/>
      <c r="DO72" s="1469"/>
      <c r="DP72" s="2147"/>
      <c r="DQ72" s="189"/>
      <c r="DR72" s="1469" t="s">
        <v>69</v>
      </c>
      <c r="DS72" s="1469"/>
      <c r="DT72" s="1469"/>
      <c r="DU72" s="1469"/>
      <c r="DV72" s="1469"/>
      <c r="DW72" s="183"/>
      <c r="DX72" s="189"/>
      <c r="DY72" s="1469" t="s">
        <v>70</v>
      </c>
      <c r="DZ72" s="1469"/>
      <c r="EA72" s="1469"/>
      <c r="EB72" s="1469"/>
      <c r="EC72" s="1469"/>
      <c r="ED72" s="183"/>
      <c r="EE72" s="191"/>
      <c r="EF72" s="1477" t="s">
        <v>71</v>
      </c>
      <c r="EG72" s="1477"/>
      <c r="EH72" s="1477"/>
      <c r="EI72" s="1477"/>
      <c r="EJ72" s="1477"/>
      <c r="EK72" s="232"/>
      <c r="EL72" s="205"/>
      <c r="EM72" s="4" t="str">
        <f>IF(AND($AN$13=TRUE,DN72=""),"未入力","")</f>
        <v/>
      </c>
      <c r="EN72" s="6" t="b">
        <v>0</v>
      </c>
      <c r="EO72" s="6" t="b">
        <v>0</v>
      </c>
      <c r="EP72" s="6" t="b">
        <v>0</v>
      </c>
      <c r="EQ72" s="6" t="b">
        <v>0</v>
      </c>
      <c r="ES72" s="225"/>
      <c r="FA72" s="177"/>
      <c r="FB72" s="1468" t="s">
        <v>2272</v>
      </c>
      <c r="FC72" s="1469"/>
      <c r="FD72" s="1469"/>
      <c r="FE72" s="1469"/>
      <c r="FF72" s="1469"/>
      <c r="FG72" s="1469"/>
      <c r="FH72" s="1469"/>
      <c r="FI72" s="1526"/>
      <c r="FJ72" s="182"/>
      <c r="FK72" s="1469" t="s">
        <v>68</v>
      </c>
      <c r="FL72" s="1469"/>
      <c r="FM72" s="1469"/>
      <c r="FN72" s="1469"/>
      <c r="FO72" s="1469"/>
      <c r="FP72" s="2147"/>
      <c r="FQ72" s="189"/>
      <c r="FR72" s="1469" t="s">
        <v>69</v>
      </c>
      <c r="FS72" s="1469"/>
      <c r="FT72" s="1469"/>
      <c r="FU72" s="1469"/>
      <c r="FV72" s="1469"/>
      <c r="FW72" s="183"/>
      <c r="FX72" s="189"/>
      <c r="FY72" s="1469" t="s">
        <v>70</v>
      </c>
      <c r="FZ72" s="1469"/>
      <c r="GA72" s="1469"/>
      <c r="GB72" s="1469"/>
      <c r="GC72" s="1469"/>
      <c r="GD72" s="183"/>
      <c r="GE72" s="191"/>
      <c r="GF72" s="1477" t="s">
        <v>71</v>
      </c>
      <c r="GG72" s="1477"/>
      <c r="GH72" s="1477"/>
      <c r="GI72" s="1477"/>
      <c r="GJ72" s="1477"/>
      <c r="GK72" s="232"/>
      <c r="GL72" s="205"/>
      <c r="GM72" s="4" t="str">
        <f>IF(AND($AN$13=TRUE,FN72=""),"未入力","")</f>
        <v/>
      </c>
      <c r="GN72" s="6" t="b">
        <v>0</v>
      </c>
      <c r="GO72" s="6" t="b">
        <v>0</v>
      </c>
      <c r="GP72" s="6" t="b">
        <v>0</v>
      </c>
      <c r="GQ72" s="6" t="b">
        <v>0</v>
      </c>
    </row>
    <row r="73" spans="1:199" ht="20.100000000000001" customHeight="1">
      <c r="A73" s="177"/>
      <c r="B73" s="1468" t="s">
        <v>2273</v>
      </c>
      <c r="C73" s="1469"/>
      <c r="D73" s="1469"/>
      <c r="E73" s="1469"/>
      <c r="F73" s="1469"/>
      <c r="G73" s="1469"/>
      <c r="H73" s="1469"/>
      <c r="I73" s="1526"/>
      <c r="J73" s="1460"/>
      <c r="K73" s="1461"/>
      <c r="L73" s="1461"/>
      <c r="M73" s="1461"/>
      <c r="N73" s="1461"/>
      <c r="O73" s="183" t="s">
        <v>72</v>
      </c>
      <c r="P73" s="183"/>
      <c r="Q73" s="1558"/>
      <c r="R73" s="1461"/>
      <c r="S73" s="1461"/>
      <c r="T73" s="1461"/>
      <c r="U73" s="1461"/>
      <c r="V73" s="183" t="s">
        <v>72</v>
      </c>
      <c r="W73" s="183"/>
      <c r="X73" s="1558"/>
      <c r="Y73" s="1461"/>
      <c r="Z73" s="1461"/>
      <c r="AA73" s="1461"/>
      <c r="AB73" s="1461"/>
      <c r="AC73" s="183" t="s">
        <v>72</v>
      </c>
      <c r="AD73" s="183"/>
      <c r="AE73" s="1522"/>
      <c r="AF73" s="1443"/>
      <c r="AG73" s="1443"/>
      <c r="AH73" s="1443"/>
      <c r="AI73" s="1443"/>
      <c r="AJ73" s="3" t="s">
        <v>72</v>
      </c>
      <c r="AK73" s="3"/>
      <c r="AL73" s="205"/>
      <c r="AM73" s="4"/>
      <c r="AS73" s="225"/>
      <c r="BA73" s="177"/>
      <c r="BB73" s="1468" t="s">
        <v>2273</v>
      </c>
      <c r="BC73" s="1469"/>
      <c r="BD73" s="1469"/>
      <c r="BE73" s="1469"/>
      <c r="BF73" s="1469"/>
      <c r="BG73" s="1469"/>
      <c r="BH73" s="1469"/>
      <c r="BI73" s="1526"/>
      <c r="BJ73" s="1460"/>
      <c r="BK73" s="1461"/>
      <c r="BL73" s="1461"/>
      <c r="BM73" s="1461"/>
      <c r="BN73" s="1461"/>
      <c r="BO73" s="183" t="s">
        <v>72</v>
      </c>
      <c r="BP73" s="183"/>
      <c r="BQ73" s="1558"/>
      <c r="BR73" s="1461"/>
      <c r="BS73" s="1461"/>
      <c r="BT73" s="1461"/>
      <c r="BU73" s="1461"/>
      <c r="BV73" s="183" t="s">
        <v>72</v>
      </c>
      <c r="BW73" s="183"/>
      <c r="BX73" s="1558"/>
      <c r="BY73" s="1461"/>
      <c r="BZ73" s="1461"/>
      <c r="CA73" s="1461"/>
      <c r="CB73" s="1461"/>
      <c r="CC73" s="183" t="s">
        <v>72</v>
      </c>
      <c r="CD73" s="183"/>
      <c r="CE73" s="1522"/>
      <c r="CF73" s="1443"/>
      <c r="CG73" s="1443"/>
      <c r="CH73" s="1443"/>
      <c r="CI73" s="1443"/>
      <c r="CJ73" s="3" t="s">
        <v>72</v>
      </c>
      <c r="CK73" s="3"/>
      <c r="CL73" s="205"/>
      <c r="CM73" s="4"/>
      <c r="CS73" s="225"/>
      <c r="DA73" s="177"/>
      <c r="DB73" s="1468" t="s">
        <v>2273</v>
      </c>
      <c r="DC73" s="1469"/>
      <c r="DD73" s="1469"/>
      <c r="DE73" s="1469"/>
      <c r="DF73" s="1469"/>
      <c r="DG73" s="1469"/>
      <c r="DH73" s="1469"/>
      <c r="DI73" s="1526"/>
      <c r="DJ73" s="1460"/>
      <c r="DK73" s="1461"/>
      <c r="DL73" s="1461"/>
      <c r="DM73" s="1461"/>
      <c r="DN73" s="1461"/>
      <c r="DO73" s="183" t="s">
        <v>72</v>
      </c>
      <c r="DP73" s="183"/>
      <c r="DQ73" s="1558"/>
      <c r="DR73" s="1461"/>
      <c r="DS73" s="1461"/>
      <c r="DT73" s="1461"/>
      <c r="DU73" s="1461"/>
      <c r="DV73" s="183" t="s">
        <v>72</v>
      </c>
      <c r="DW73" s="183"/>
      <c r="DX73" s="1558"/>
      <c r="DY73" s="1461"/>
      <c r="DZ73" s="1461"/>
      <c r="EA73" s="1461"/>
      <c r="EB73" s="1461"/>
      <c r="EC73" s="183" t="s">
        <v>72</v>
      </c>
      <c r="ED73" s="183"/>
      <c r="EE73" s="1522"/>
      <c r="EF73" s="1443"/>
      <c r="EG73" s="1443"/>
      <c r="EH73" s="1443"/>
      <c r="EI73" s="1443"/>
      <c r="EJ73" s="3" t="s">
        <v>72</v>
      </c>
      <c r="EK73" s="3"/>
      <c r="EL73" s="205"/>
      <c r="EM73" s="4"/>
      <c r="ES73" s="225"/>
      <c r="FA73" s="177"/>
      <c r="FB73" s="1468" t="s">
        <v>2273</v>
      </c>
      <c r="FC73" s="1469"/>
      <c r="FD73" s="1469"/>
      <c r="FE73" s="1469"/>
      <c r="FF73" s="1469"/>
      <c r="FG73" s="1469"/>
      <c r="FH73" s="1469"/>
      <c r="FI73" s="1526"/>
      <c r="FJ73" s="1460"/>
      <c r="FK73" s="1461"/>
      <c r="FL73" s="1461"/>
      <c r="FM73" s="1461"/>
      <c r="FN73" s="1461"/>
      <c r="FO73" s="183" t="s">
        <v>72</v>
      </c>
      <c r="FP73" s="183"/>
      <c r="FQ73" s="1558"/>
      <c r="FR73" s="1461"/>
      <c r="FS73" s="1461"/>
      <c r="FT73" s="1461"/>
      <c r="FU73" s="1461"/>
      <c r="FV73" s="183" t="s">
        <v>72</v>
      </c>
      <c r="FW73" s="183"/>
      <c r="FX73" s="1558"/>
      <c r="FY73" s="1461"/>
      <c r="FZ73" s="1461"/>
      <c r="GA73" s="1461"/>
      <c r="GB73" s="1461"/>
      <c r="GC73" s="183" t="s">
        <v>72</v>
      </c>
      <c r="GD73" s="183"/>
      <c r="GE73" s="1522"/>
      <c r="GF73" s="1443"/>
      <c r="GG73" s="1443"/>
      <c r="GH73" s="1443"/>
      <c r="GI73" s="1443"/>
      <c r="GJ73" s="3" t="s">
        <v>72</v>
      </c>
      <c r="GK73" s="3"/>
      <c r="GL73" s="205"/>
      <c r="GM73" s="4"/>
    </row>
    <row r="74" spans="1:199" ht="27" customHeight="1">
      <c r="A74" s="177"/>
      <c r="B74" s="1565" t="s">
        <v>2274</v>
      </c>
      <c r="C74" s="1566"/>
      <c r="D74" s="1566"/>
      <c r="E74" s="1566"/>
      <c r="F74" s="1566"/>
      <c r="G74" s="1566"/>
      <c r="H74" s="1566"/>
      <c r="I74" s="1567"/>
      <c r="J74" s="1448"/>
      <c r="K74" s="1443"/>
      <c r="L74" s="1443"/>
      <c r="M74" s="1443"/>
      <c r="N74" s="1443"/>
      <c r="O74" s="183" t="s">
        <v>47</v>
      </c>
      <c r="P74" s="183"/>
      <c r="Q74" s="1522"/>
      <c r="R74" s="1443"/>
      <c r="S74" s="1443"/>
      <c r="T74" s="1443"/>
      <c r="U74" s="1443"/>
      <c r="V74" s="183" t="s">
        <v>47</v>
      </c>
      <c r="W74" s="183"/>
      <c r="X74" s="1522"/>
      <c r="Y74" s="1443"/>
      <c r="Z74" s="1443"/>
      <c r="AA74" s="1443"/>
      <c r="AB74" s="1443"/>
      <c r="AC74" s="183" t="s">
        <v>47</v>
      </c>
      <c r="AD74" s="183"/>
      <c r="AE74" s="1522"/>
      <c r="AF74" s="1443"/>
      <c r="AG74" s="1443"/>
      <c r="AH74" s="1443"/>
      <c r="AI74" s="1443"/>
      <c r="AJ74" s="183" t="s">
        <v>47</v>
      </c>
      <c r="AK74" s="183"/>
      <c r="AL74" s="205"/>
      <c r="AM74" s="4"/>
      <c r="AS74" s="225"/>
      <c r="BA74" s="177"/>
      <c r="BB74" s="1565" t="s">
        <v>2274</v>
      </c>
      <c r="BC74" s="1566"/>
      <c r="BD74" s="1566"/>
      <c r="BE74" s="1566"/>
      <c r="BF74" s="1566"/>
      <c r="BG74" s="1566"/>
      <c r="BH74" s="1566"/>
      <c r="BI74" s="1567"/>
      <c r="BJ74" s="1448"/>
      <c r="BK74" s="1443"/>
      <c r="BL74" s="1443"/>
      <c r="BM74" s="1443"/>
      <c r="BN74" s="1443"/>
      <c r="BO74" s="183" t="s">
        <v>47</v>
      </c>
      <c r="BP74" s="183"/>
      <c r="BQ74" s="1522"/>
      <c r="BR74" s="1443"/>
      <c r="BS74" s="1443"/>
      <c r="BT74" s="1443"/>
      <c r="BU74" s="1443"/>
      <c r="BV74" s="183" t="s">
        <v>47</v>
      </c>
      <c r="BW74" s="183"/>
      <c r="BX74" s="1522"/>
      <c r="BY74" s="1443"/>
      <c r="BZ74" s="1443"/>
      <c r="CA74" s="1443"/>
      <c r="CB74" s="1443"/>
      <c r="CC74" s="183" t="s">
        <v>47</v>
      </c>
      <c r="CD74" s="183"/>
      <c r="CE74" s="1522"/>
      <c r="CF74" s="1443"/>
      <c r="CG74" s="1443"/>
      <c r="CH74" s="1443"/>
      <c r="CI74" s="1443"/>
      <c r="CJ74" s="183" t="s">
        <v>47</v>
      </c>
      <c r="CK74" s="183"/>
      <c r="CL74" s="205"/>
      <c r="CM74" s="4"/>
      <c r="CS74" s="225"/>
      <c r="DA74" s="177"/>
      <c r="DB74" s="1565" t="s">
        <v>2274</v>
      </c>
      <c r="DC74" s="1566"/>
      <c r="DD74" s="1566"/>
      <c r="DE74" s="1566"/>
      <c r="DF74" s="1566"/>
      <c r="DG74" s="1566"/>
      <c r="DH74" s="1566"/>
      <c r="DI74" s="1567"/>
      <c r="DJ74" s="1448"/>
      <c r="DK74" s="1443"/>
      <c r="DL74" s="1443"/>
      <c r="DM74" s="1443"/>
      <c r="DN74" s="1443"/>
      <c r="DO74" s="183" t="s">
        <v>47</v>
      </c>
      <c r="DP74" s="183"/>
      <c r="DQ74" s="1522"/>
      <c r="DR74" s="1443"/>
      <c r="DS74" s="1443"/>
      <c r="DT74" s="1443"/>
      <c r="DU74" s="1443"/>
      <c r="DV74" s="183" t="s">
        <v>47</v>
      </c>
      <c r="DW74" s="183"/>
      <c r="DX74" s="1522"/>
      <c r="DY74" s="1443"/>
      <c r="DZ74" s="1443"/>
      <c r="EA74" s="1443"/>
      <c r="EB74" s="1443"/>
      <c r="EC74" s="183" t="s">
        <v>47</v>
      </c>
      <c r="ED74" s="183"/>
      <c r="EE74" s="1522"/>
      <c r="EF74" s="1443"/>
      <c r="EG74" s="1443"/>
      <c r="EH74" s="1443"/>
      <c r="EI74" s="1443"/>
      <c r="EJ74" s="183" t="s">
        <v>47</v>
      </c>
      <c r="EK74" s="183"/>
      <c r="EL74" s="205"/>
      <c r="EM74" s="4"/>
      <c r="ES74" s="225"/>
      <c r="FA74" s="177"/>
      <c r="FB74" s="1565" t="s">
        <v>2274</v>
      </c>
      <c r="FC74" s="1566"/>
      <c r="FD74" s="1566"/>
      <c r="FE74" s="1566"/>
      <c r="FF74" s="1566"/>
      <c r="FG74" s="1566"/>
      <c r="FH74" s="1566"/>
      <c r="FI74" s="1567"/>
      <c r="FJ74" s="1448"/>
      <c r="FK74" s="1443"/>
      <c r="FL74" s="1443"/>
      <c r="FM74" s="1443"/>
      <c r="FN74" s="1443"/>
      <c r="FO74" s="183" t="s">
        <v>47</v>
      </c>
      <c r="FP74" s="183"/>
      <c r="FQ74" s="1522"/>
      <c r="FR74" s="1443"/>
      <c r="FS74" s="1443"/>
      <c r="FT74" s="1443"/>
      <c r="FU74" s="1443"/>
      <c r="FV74" s="183" t="s">
        <v>47</v>
      </c>
      <c r="FW74" s="183"/>
      <c r="FX74" s="1522"/>
      <c r="FY74" s="1443"/>
      <c r="FZ74" s="1443"/>
      <c r="GA74" s="1443"/>
      <c r="GB74" s="1443"/>
      <c r="GC74" s="183" t="s">
        <v>47</v>
      </c>
      <c r="GD74" s="183"/>
      <c r="GE74" s="1522"/>
      <c r="GF74" s="1443"/>
      <c r="GG74" s="1443"/>
      <c r="GH74" s="1443"/>
      <c r="GI74" s="1443"/>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 ref="B14:I15"/>
    <mergeCell ref="J14:R15"/>
    <mergeCell ref="S14:AA15"/>
    <mergeCell ref="AB14:AJ15"/>
    <mergeCell ref="B16:I16"/>
    <mergeCell ref="K16:O16"/>
    <mergeCell ref="P16:Q16"/>
    <mergeCell ref="T16:X16"/>
    <mergeCell ref="Y16:Z16"/>
    <mergeCell ref="AC16:AG16"/>
    <mergeCell ref="AH16:AI16"/>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AC23:AE23"/>
    <mergeCell ref="AF23:AI23"/>
    <mergeCell ref="AF20:AJ20"/>
    <mergeCell ref="K21:M21"/>
    <mergeCell ref="N21:Q21"/>
    <mergeCell ref="T21:V21"/>
    <mergeCell ref="W21:Z21"/>
    <mergeCell ref="AC21:AE21"/>
    <mergeCell ref="AF21:AI21"/>
    <mergeCell ref="K25:M25"/>
    <mergeCell ref="N25:Q25"/>
    <mergeCell ref="T25:V25"/>
    <mergeCell ref="W25:Z25"/>
    <mergeCell ref="AC25:AE25"/>
    <mergeCell ref="AF25:AI25"/>
    <mergeCell ref="K24:M24"/>
    <mergeCell ref="N24:R24"/>
    <mergeCell ref="T24:V24"/>
    <mergeCell ref="W24:AA24"/>
    <mergeCell ref="AC24:AE24"/>
    <mergeCell ref="AF24:AJ24"/>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B43:I44"/>
    <mergeCell ref="S43:W43"/>
    <mergeCell ref="Z43:AI43"/>
    <mergeCell ref="K44:R44"/>
    <mergeCell ref="U44:X44"/>
    <mergeCell ref="B45:I45"/>
    <mergeCell ref="K45:O45"/>
    <mergeCell ref="R45:W45"/>
    <mergeCell ref="Y45:AD45"/>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9:I49"/>
    <mergeCell ref="J49:N49"/>
    <mergeCell ref="Q49:U49"/>
    <mergeCell ref="X49:AB49"/>
    <mergeCell ref="AE49:AI49"/>
    <mergeCell ref="B50:I50"/>
    <mergeCell ref="J50:N50"/>
    <mergeCell ref="Q50:U50"/>
    <mergeCell ref="X50:AB50"/>
    <mergeCell ref="AE50:AI5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59:I59"/>
    <mergeCell ref="K59:P59"/>
    <mergeCell ref="R59:W59"/>
    <mergeCell ref="Y59:AC59"/>
    <mergeCell ref="AE59:AI59"/>
    <mergeCell ref="B60:I60"/>
    <mergeCell ref="K60:P60"/>
    <mergeCell ref="R60:V60"/>
    <mergeCell ref="Y60:AC60"/>
    <mergeCell ref="AF60:AJ60"/>
    <mergeCell ref="B61:I61"/>
    <mergeCell ref="J61:N61"/>
    <mergeCell ref="Q61:U61"/>
    <mergeCell ref="X61:AB61"/>
    <mergeCell ref="AE61:AI61"/>
    <mergeCell ref="B62:I62"/>
    <mergeCell ref="J62:N62"/>
    <mergeCell ref="Q62:U62"/>
    <mergeCell ref="X62:AB62"/>
    <mergeCell ref="AE62:AI6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71:I71"/>
    <mergeCell ref="K71:P71"/>
    <mergeCell ref="R71:W71"/>
    <mergeCell ref="Y71:AC71"/>
    <mergeCell ref="AE71:AI71"/>
    <mergeCell ref="B72:I72"/>
    <mergeCell ref="K72:P72"/>
    <mergeCell ref="R72:V72"/>
    <mergeCell ref="Y72:AC72"/>
    <mergeCell ref="AF72:AJ72"/>
    <mergeCell ref="B73:I73"/>
    <mergeCell ref="J73:N73"/>
    <mergeCell ref="Q73:U73"/>
    <mergeCell ref="X73:AB73"/>
    <mergeCell ref="AE73:AI73"/>
    <mergeCell ref="B74:I74"/>
    <mergeCell ref="J74:N74"/>
    <mergeCell ref="Q74:U74"/>
    <mergeCell ref="X74:AB74"/>
    <mergeCell ref="AE74:AI74"/>
    <mergeCell ref="BB10:BI10"/>
    <mergeCell ref="BJ10:BR10"/>
    <mergeCell ref="BS10:CA10"/>
    <mergeCell ref="CB10:CJ10"/>
    <mergeCell ref="BB11:BI11"/>
    <mergeCell ref="BJ11:BR11"/>
    <mergeCell ref="BS11:CA11"/>
    <mergeCell ref="CB11:CJ11"/>
    <mergeCell ref="BD1:CI1"/>
    <mergeCell ref="BB12:BI13"/>
    <mergeCell ref="BJ12:BR12"/>
    <mergeCell ref="BS12:CA12"/>
    <mergeCell ref="CB12:CJ12"/>
    <mergeCell ref="BJ13:BR13"/>
    <mergeCell ref="BS13:CA13"/>
    <mergeCell ref="CB13:CJ13"/>
    <mergeCell ref="BB14:BI15"/>
    <mergeCell ref="BJ14:BR15"/>
    <mergeCell ref="BS14:CA15"/>
    <mergeCell ref="CB14:CJ15"/>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BB31:BI32"/>
    <mergeCell ref="BK31:BP31"/>
    <mergeCell ref="BT31:BY31"/>
    <mergeCell ref="CC31:CH31"/>
    <mergeCell ref="BM32:BO32"/>
    <mergeCell ref="BP32:BQ32"/>
    <mergeCell ref="BV32:BX32"/>
    <mergeCell ref="BY32:BZ32"/>
    <mergeCell ref="CE32:CG32"/>
    <mergeCell ref="CH32:CI32"/>
    <mergeCell ref="BA37:CJ37"/>
    <mergeCell ref="BB41:BI41"/>
    <mergeCell ref="BJ41:BP41"/>
    <mergeCell ref="BB42:BI42"/>
    <mergeCell ref="BB43:BI44"/>
    <mergeCell ref="BS43:BW43"/>
    <mergeCell ref="BZ43:CI43"/>
    <mergeCell ref="BK44:BR44"/>
    <mergeCell ref="BU44:BX44"/>
    <mergeCell ref="BB45:BI45"/>
    <mergeCell ref="BK45:BO45"/>
    <mergeCell ref="BR45:BW45"/>
    <mergeCell ref="BY45:CD45"/>
    <mergeCell ref="BB46:BI46"/>
    <mergeCell ref="BK46:BO46"/>
    <mergeCell ref="BR46:BW46"/>
    <mergeCell ref="BY46:CD46"/>
    <mergeCell ref="BB47:BI47"/>
    <mergeCell ref="BK47:BP47"/>
    <mergeCell ref="BR47:BW47"/>
    <mergeCell ref="BY47:CC47"/>
    <mergeCell ref="CE47:CI47"/>
    <mergeCell ref="BB48:BI48"/>
    <mergeCell ref="BK48:BP48"/>
    <mergeCell ref="BR48:BV48"/>
    <mergeCell ref="BY48:CC48"/>
    <mergeCell ref="CF48:CJ48"/>
    <mergeCell ref="BB49:BI49"/>
    <mergeCell ref="BJ49:BN49"/>
    <mergeCell ref="BQ49:BU49"/>
    <mergeCell ref="BX49:CB49"/>
    <mergeCell ref="CE49:CI4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BB57:BI57"/>
    <mergeCell ref="BK57:BO57"/>
    <mergeCell ref="BR57:BW57"/>
    <mergeCell ref="BY57:CD57"/>
    <mergeCell ref="BB58:BI58"/>
    <mergeCell ref="BK58:BO58"/>
    <mergeCell ref="BR58:BW58"/>
    <mergeCell ref="BY58:CD58"/>
    <mergeCell ref="BB59:BI59"/>
    <mergeCell ref="BK59:BP59"/>
    <mergeCell ref="BR59:BW59"/>
    <mergeCell ref="BY59:CC59"/>
    <mergeCell ref="CE59:CI59"/>
    <mergeCell ref="BB60:BI60"/>
    <mergeCell ref="BK60:BP60"/>
    <mergeCell ref="BR60:BV60"/>
    <mergeCell ref="BY60:CC60"/>
    <mergeCell ref="CF60:CJ60"/>
    <mergeCell ref="BB61:BI61"/>
    <mergeCell ref="BJ61:BN61"/>
    <mergeCell ref="BQ61:BU61"/>
    <mergeCell ref="BX61:CB61"/>
    <mergeCell ref="CE61:CI6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BB69:BI69"/>
    <mergeCell ref="BK69:BO69"/>
    <mergeCell ref="BR69:BW69"/>
    <mergeCell ref="BY69:CD69"/>
    <mergeCell ref="BB70:BI70"/>
    <mergeCell ref="BK70:BO70"/>
    <mergeCell ref="BR70:BW70"/>
    <mergeCell ref="BY70:CD70"/>
    <mergeCell ref="BB71:BI71"/>
    <mergeCell ref="BK71:BP71"/>
    <mergeCell ref="BR71:BW71"/>
    <mergeCell ref="BY71:CC71"/>
    <mergeCell ref="CE71:CI71"/>
    <mergeCell ref="BB72:BI72"/>
    <mergeCell ref="BK72:BP72"/>
    <mergeCell ref="BR72:BV72"/>
    <mergeCell ref="BY72:CC72"/>
    <mergeCell ref="CF72:CJ72"/>
    <mergeCell ref="BB73:BI73"/>
    <mergeCell ref="BJ73:BN73"/>
    <mergeCell ref="BQ73:BU73"/>
    <mergeCell ref="BX73:CB73"/>
    <mergeCell ref="CE73:CI7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DS14:EA15"/>
    <mergeCell ref="EB14:EJ15"/>
    <mergeCell ref="DB16:DI16"/>
    <mergeCell ref="DK16:DO16"/>
    <mergeCell ref="DP16:DQ16"/>
    <mergeCell ref="DT16:DX16"/>
    <mergeCell ref="DY16:DZ16"/>
    <mergeCell ref="EC16:EG16"/>
    <mergeCell ref="EH16:EI16"/>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25:DV25"/>
    <mergeCell ref="DW25:DZ25"/>
    <mergeCell ref="EC25:EE25"/>
    <mergeCell ref="EF25:EI25"/>
    <mergeCell ref="DB26:DI28"/>
    <mergeCell ref="DK26:DO26"/>
    <mergeCell ref="DP26:DQ26"/>
    <mergeCell ref="DT26:DX26"/>
    <mergeCell ref="DY26:DZ26"/>
    <mergeCell ref="EC26:EG26"/>
    <mergeCell ref="EH26:EI2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Z43:EI43"/>
    <mergeCell ref="DK44:DR44"/>
    <mergeCell ref="DU44:DX44"/>
    <mergeCell ref="DB45:DI45"/>
    <mergeCell ref="DK45:DO45"/>
    <mergeCell ref="DR45:DW45"/>
    <mergeCell ref="DY45:ED45"/>
    <mergeCell ref="DB46:DI46"/>
    <mergeCell ref="DK46:DO46"/>
    <mergeCell ref="DR46:DW46"/>
    <mergeCell ref="DY46:ED46"/>
    <mergeCell ref="DB47:DI47"/>
    <mergeCell ref="DK47:DP47"/>
    <mergeCell ref="DR47:DW47"/>
    <mergeCell ref="DY47:EC47"/>
    <mergeCell ref="EE47:EI47"/>
    <mergeCell ref="DB48:DI48"/>
    <mergeCell ref="DK48:DP48"/>
    <mergeCell ref="DR48:DV48"/>
    <mergeCell ref="DY48:EC48"/>
    <mergeCell ref="EF48:EJ48"/>
    <mergeCell ref="DB49:DI49"/>
    <mergeCell ref="DJ49:DN49"/>
    <mergeCell ref="DQ49:DU49"/>
    <mergeCell ref="DX49:EB49"/>
    <mergeCell ref="EE49:EI49"/>
    <mergeCell ref="DB50:DI50"/>
    <mergeCell ref="DJ50:DN50"/>
    <mergeCell ref="DQ50:DU50"/>
    <mergeCell ref="DX50:EB50"/>
    <mergeCell ref="EE50:EI50"/>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58:DI58"/>
    <mergeCell ref="DK58:DO58"/>
    <mergeCell ref="DR58:DW58"/>
    <mergeCell ref="DY58:ED58"/>
    <mergeCell ref="DB59:DI59"/>
    <mergeCell ref="DK59:DP59"/>
    <mergeCell ref="DR59:DW59"/>
    <mergeCell ref="DY59:EC59"/>
    <mergeCell ref="EE59:EI59"/>
    <mergeCell ref="DB60:DI60"/>
    <mergeCell ref="DK60:DP60"/>
    <mergeCell ref="DR60:DV60"/>
    <mergeCell ref="DY60:EC60"/>
    <mergeCell ref="EF60:EJ60"/>
    <mergeCell ref="DB61:DI61"/>
    <mergeCell ref="DJ61:DN61"/>
    <mergeCell ref="DQ61:DU61"/>
    <mergeCell ref="DX61:EB61"/>
    <mergeCell ref="EE61:EI6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FA7:FI7"/>
    <mergeCell ref="FJ7:FR7"/>
    <mergeCell ref="FA9:FK9"/>
    <mergeCell ref="FB10:FI10"/>
    <mergeCell ref="FJ10:FR10"/>
    <mergeCell ref="FS10:GA10"/>
    <mergeCell ref="GB10:GJ10"/>
    <mergeCell ref="FB11:FI11"/>
    <mergeCell ref="FJ11:FR11"/>
    <mergeCell ref="FS11:GA11"/>
    <mergeCell ref="GB11:GJ11"/>
    <mergeCell ref="FB12:FI13"/>
    <mergeCell ref="FJ12:FR12"/>
    <mergeCell ref="FS12:GA12"/>
    <mergeCell ref="GB12:GJ12"/>
    <mergeCell ref="FJ13:FR13"/>
    <mergeCell ref="FS13:GA13"/>
    <mergeCell ref="GB13:GJ13"/>
    <mergeCell ref="FB14:FI15"/>
    <mergeCell ref="FJ14:FR15"/>
    <mergeCell ref="FS14:GA15"/>
    <mergeCell ref="GB14:GJ15"/>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FB31:FI32"/>
    <mergeCell ref="FK31:FP31"/>
    <mergeCell ref="FT31:FY31"/>
    <mergeCell ref="GC31:GH31"/>
    <mergeCell ref="FM32:FO32"/>
    <mergeCell ref="FP32:FQ32"/>
    <mergeCell ref="FV32:FX32"/>
    <mergeCell ref="FY32:FZ32"/>
    <mergeCell ref="GE32:GG32"/>
    <mergeCell ref="GH32:GI32"/>
    <mergeCell ref="FA37:GJ37"/>
    <mergeCell ref="FB41:FI41"/>
    <mergeCell ref="FJ41:FP41"/>
    <mergeCell ref="FB42:FI42"/>
    <mergeCell ref="FB43:FI44"/>
    <mergeCell ref="FS43:FW43"/>
    <mergeCell ref="FZ43:GI43"/>
    <mergeCell ref="FK44:FR44"/>
    <mergeCell ref="FU44:FX44"/>
    <mergeCell ref="FB45:FI45"/>
    <mergeCell ref="FK45:FO45"/>
    <mergeCell ref="FR45:FW45"/>
    <mergeCell ref="FY45:GD45"/>
    <mergeCell ref="FB46:FI46"/>
    <mergeCell ref="FK46:FO46"/>
    <mergeCell ref="FR46:FW46"/>
    <mergeCell ref="FY46:GD46"/>
    <mergeCell ref="FB47:FI47"/>
    <mergeCell ref="FK47:FP47"/>
    <mergeCell ref="FR47:FW47"/>
    <mergeCell ref="FY47:GC47"/>
    <mergeCell ref="GE47:GI47"/>
    <mergeCell ref="FB48:FI48"/>
    <mergeCell ref="FK48:FP48"/>
    <mergeCell ref="FR48:FV48"/>
    <mergeCell ref="FY48:GC48"/>
    <mergeCell ref="GF48:GJ48"/>
    <mergeCell ref="FB49:FI49"/>
    <mergeCell ref="FJ49:FN49"/>
    <mergeCell ref="FQ49:FU49"/>
    <mergeCell ref="FX49:GB49"/>
    <mergeCell ref="GE49:GI4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FB57:FI57"/>
    <mergeCell ref="FK57:FO57"/>
    <mergeCell ref="FR57:FW57"/>
    <mergeCell ref="FY57:GD57"/>
    <mergeCell ref="FB58:FI58"/>
    <mergeCell ref="FK58:FO58"/>
    <mergeCell ref="FR58:FW58"/>
    <mergeCell ref="FY58:GD58"/>
    <mergeCell ref="FB59:FI59"/>
    <mergeCell ref="FK59:FP59"/>
    <mergeCell ref="FR59:FW59"/>
    <mergeCell ref="FY59:GC59"/>
    <mergeCell ref="GE59:GI59"/>
    <mergeCell ref="FB60:FI60"/>
    <mergeCell ref="FK60:FP60"/>
    <mergeCell ref="FR60:FV60"/>
    <mergeCell ref="FY60:GC60"/>
    <mergeCell ref="GF60:GJ60"/>
    <mergeCell ref="FB61:FI61"/>
    <mergeCell ref="FJ61:FN61"/>
    <mergeCell ref="FQ61:FU61"/>
    <mergeCell ref="FX61:GB61"/>
    <mergeCell ref="GE61:GI6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190" t="s">
        <v>2700</v>
      </c>
      <c r="B1" s="1190"/>
      <c r="C1" s="1190"/>
      <c r="D1" s="1190"/>
      <c r="E1" s="1190"/>
      <c r="F1" s="1190"/>
      <c r="G1" s="1190"/>
      <c r="H1" s="1190"/>
      <c r="I1" s="1190"/>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R1" s="338" t="s">
        <v>2701</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2702</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2703</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2704</v>
      </c>
      <c r="AS4" s="343"/>
    </row>
    <row r="5" spans="1:46" ht="33.950000000000003" customHeight="1" thickBot="1">
      <c r="A5" s="1192" t="s">
        <v>2705</v>
      </c>
      <c r="B5" s="1192"/>
      <c r="C5" s="1192"/>
      <c r="D5" s="1192"/>
      <c r="E5" s="1192"/>
      <c r="F5" s="1192"/>
      <c r="G5" s="1192"/>
      <c r="H5" s="1192"/>
      <c r="I5" s="1192"/>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2706</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25" t="s">
        <v>2707</v>
      </c>
      <c r="B8" s="1125"/>
      <c r="C8" s="1125"/>
      <c r="D8" s="1125"/>
      <c r="E8" s="1125"/>
      <c r="F8" s="1125"/>
      <c r="G8" s="1125"/>
      <c r="H8" s="1125"/>
      <c r="I8" s="1125"/>
      <c r="J8" s="1189"/>
      <c r="K8" s="1189"/>
      <c r="L8" s="1189"/>
      <c r="M8" s="1189"/>
      <c r="N8" s="1189"/>
      <c r="O8" s="1189"/>
      <c r="P8" s="1189"/>
      <c r="Q8" s="1189"/>
      <c r="R8" s="1189"/>
      <c r="S8" s="1189"/>
      <c r="T8" s="1189"/>
      <c r="U8" s="1189"/>
      <c r="V8" s="1189"/>
      <c r="W8" s="1189"/>
      <c r="X8" s="1189"/>
      <c r="Y8" s="1189"/>
      <c r="Z8" s="1189"/>
      <c r="AA8" s="1189"/>
      <c r="AB8" s="1189"/>
      <c r="AC8" s="1189"/>
      <c r="AD8" s="1189"/>
      <c r="AE8" s="1189"/>
      <c r="AF8" s="1189"/>
      <c r="AG8" s="1189"/>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94" t="s">
        <v>2708</v>
      </c>
      <c r="B11" s="1194"/>
      <c r="C11" s="1194"/>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row>
    <row r="12" spans="1:46" ht="17.100000000000001" customHeight="1">
      <c r="A12" s="1194"/>
      <c r="B12" s="1194"/>
      <c r="C12" s="1194"/>
      <c r="D12" s="1194"/>
      <c r="E12" s="1194"/>
      <c r="F12" s="1194"/>
      <c r="G12" s="1194"/>
      <c r="H12" s="1194"/>
      <c r="I12" s="1194"/>
      <c r="J12" s="1194"/>
      <c r="K12" s="1194"/>
      <c r="L12" s="1194"/>
      <c r="M12" s="1194"/>
      <c r="N12" s="1194"/>
      <c r="O12" s="1194"/>
      <c r="P12" s="1194"/>
      <c r="Q12" s="1194"/>
      <c r="R12" s="1194"/>
      <c r="S12" s="1194"/>
      <c r="T12" s="1194"/>
      <c r="U12" s="1194"/>
      <c r="V12" s="1194"/>
      <c r="W12" s="1194"/>
      <c r="X12" s="1194"/>
      <c r="Y12" s="1194"/>
      <c r="Z12" s="1194"/>
      <c r="AA12" s="1194"/>
      <c r="AB12" s="1194"/>
      <c r="AC12" s="1194"/>
      <c r="AD12" s="1194"/>
      <c r="AE12" s="1194"/>
      <c r="AF12" s="1194"/>
      <c r="AG12" s="1194"/>
    </row>
    <row r="13" spans="1:46" ht="17.100000000000001" customHeight="1">
      <c r="A13" s="1194"/>
      <c r="B13" s="1194"/>
      <c r="C13" s="1194"/>
      <c r="D13" s="1194"/>
      <c r="E13" s="1194"/>
      <c r="F13" s="1194"/>
      <c r="G13" s="1194"/>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47" t="s">
        <v>4208</v>
      </c>
      <c r="B15" s="1188"/>
      <c r="C15" s="1188"/>
      <c r="D15" s="1188"/>
      <c r="E15" s="1188"/>
      <c r="F15" s="1188"/>
      <c r="G15" s="1188"/>
      <c r="H15" s="1188"/>
      <c r="I15" s="1188"/>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row>
    <row r="16" spans="1:46" ht="17.100000000000001" customHeight="1">
      <c r="A16" s="1147"/>
      <c r="B16" s="1188"/>
      <c r="C16" s="1188"/>
      <c r="D16" s="1188"/>
      <c r="E16" s="1188"/>
      <c r="F16" s="1188"/>
      <c r="G16" s="1188"/>
      <c r="H16" s="1188"/>
      <c r="I16" s="1188"/>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25" t="s">
        <v>2709</v>
      </c>
      <c r="AA18" s="1125"/>
      <c r="AB18" s="348" t="str">
        <f>IF(AI18="","",(YEAR(AI18)-2018))</f>
        <v/>
      </c>
      <c r="AC18" s="322" t="s">
        <v>5</v>
      </c>
      <c r="AD18" s="348" t="str">
        <f>IF(AI18="","",MONTH(AI18))</f>
        <v/>
      </c>
      <c r="AE18" s="322" t="s">
        <v>2710</v>
      </c>
      <c r="AF18" s="348" t="str">
        <f>IF(AI18="","",DAY(AI18))</f>
        <v/>
      </c>
      <c r="AG18" s="322" t="s">
        <v>2711</v>
      </c>
      <c r="AI18" s="1180"/>
      <c r="AJ18" s="1181"/>
      <c r="AK18" s="349"/>
    </row>
    <row r="19" spans="1:37" ht="17.100000000000001" customHeight="1">
      <c r="A19" s="341"/>
      <c r="B19" s="341"/>
      <c r="C19" s="341"/>
      <c r="D19" s="341"/>
      <c r="E19" s="341"/>
      <c r="F19" s="341"/>
      <c r="G19" s="341"/>
      <c r="H19" s="341"/>
      <c r="I19" s="341"/>
      <c r="J19" s="342"/>
      <c r="K19" s="342"/>
      <c r="L19" s="342"/>
      <c r="M19" s="342"/>
      <c r="N19" s="1125" t="s">
        <v>2712</v>
      </c>
      <c r="O19" s="1125"/>
      <c r="P19" s="1125"/>
      <c r="Q19" s="322"/>
      <c r="R19" s="350"/>
      <c r="S19" s="350"/>
      <c r="T19" s="1182"/>
      <c r="U19" s="1182"/>
      <c r="V19" s="1182"/>
      <c r="W19" s="1182"/>
      <c r="X19" s="1182"/>
      <c r="Y19" s="1182"/>
      <c r="Z19" s="1182"/>
      <c r="AA19" s="1182"/>
      <c r="AB19" s="1182"/>
      <c r="AC19" s="1182"/>
      <c r="AD19" s="1182"/>
      <c r="AE19" s="1182"/>
      <c r="AF19" s="1182"/>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182"/>
      <c r="U20" s="1182"/>
      <c r="V20" s="1182"/>
      <c r="W20" s="1182"/>
      <c r="X20" s="1182"/>
      <c r="Y20" s="1182"/>
      <c r="Z20" s="1182"/>
      <c r="AA20" s="1182"/>
      <c r="AB20" s="1182"/>
      <c r="AC20" s="1182"/>
      <c r="AD20" s="1182"/>
      <c r="AE20" s="1182"/>
      <c r="AF20" s="1182"/>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183"/>
      <c r="U22" s="1183"/>
      <c r="V22" s="1183"/>
      <c r="W22" s="1183"/>
      <c r="X22" s="1183"/>
      <c r="Y22" s="1183"/>
      <c r="Z22" s="1183"/>
      <c r="AA22" s="1183"/>
      <c r="AB22" s="1183"/>
      <c r="AC22" s="1183"/>
      <c r="AD22" s="1183"/>
      <c r="AE22" s="1183"/>
      <c r="AF22" s="1183"/>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183"/>
      <c r="U23" s="1183"/>
      <c r="V23" s="1183"/>
      <c r="W23" s="1183"/>
      <c r="X23" s="1183"/>
      <c r="Y23" s="1183"/>
      <c r="Z23" s="1183"/>
      <c r="AA23" s="1183"/>
      <c r="AB23" s="1183"/>
      <c r="AC23" s="1183"/>
      <c r="AD23" s="1183"/>
      <c r="AE23" s="1183"/>
      <c r="AF23" s="1183"/>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25" t="s">
        <v>2713</v>
      </c>
      <c r="O25" s="1125"/>
      <c r="P25" s="1125"/>
      <c r="Q25" s="322"/>
      <c r="R25" s="350"/>
      <c r="S25" s="350"/>
      <c r="T25" s="1184" t="str">
        <f>IF(第二面!K24="","",第二面!K24)</f>
        <v/>
      </c>
      <c r="U25" s="1184"/>
      <c r="V25" s="1184"/>
      <c r="W25" s="1184"/>
      <c r="X25" s="1184"/>
      <c r="Y25" s="1184"/>
      <c r="Z25" s="1184"/>
      <c r="AA25" s="1184"/>
      <c r="AB25" s="1184"/>
      <c r="AC25" s="1184"/>
      <c r="AD25" s="1184"/>
      <c r="AE25" s="1184"/>
      <c r="AF25" s="1184"/>
      <c r="AG25" s="1184"/>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185" t="str">
        <f>IF(第二面!K22="","",第二面!K22)</f>
        <v/>
      </c>
      <c r="U26" s="1185"/>
      <c r="V26" s="1185"/>
      <c r="W26" s="1185"/>
      <c r="X26" s="1185"/>
      <c r="Y26" s="1185"/>
      <c r="Z26" s="1185"/>
      <c r="AA26" s="1185"/>
      <c r="AB26" s="1185"/>
      <c r="AC26" s="1185"/>
      <c r="AD26" s="1185"/>
      <c r="AE26" s="1185"/>
      <c r="AF26" s="1185"/>
      <c r="AG26" s="1185"/>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186" t="s">
        <v>2714</v>
      </c>
      <c r="B34" s="1187"/>
      <c r="C34" s="1187"/>
      <c r="D34" s="1187"/>
      <c r="E34" s="1187"/>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177"/>
      <c r="B35" s="1178"/>
      <c r="C35" s="1178"/>
      <c r="D35" s="1178"/>
      <c r="E35" s="1178"/>
      <c r="F35" s="1178"/>
      <c r="G35" s="1178"/>
      <c r="H35" s="1178"/>
      <c r="I35" s="1178"/>
      <c r="J35" s="1178"/>
      <c r="K35" s="1178"/>
      <c r="L35" s="1178"/>
      <c r="M35" s="1178"/>
      <c r="N35" s="1178"/>
      <c r="O35" s="1178"/>
      <c r="P35" s="1178"/>
      <c r="Q35" s="1178"/>
      <c r="R35" s="1178"/>
      <c r="S35" s="1178"/>
      <c r="T35" s="1178"/>
      <c r="U35" s="1178"/>
      <c r="V35" s="1178"/>
      <c r="W35" s="1178"/>
      <c r="X35" s="1178"/>
      <c r="Y35" s="1178"/>
      <c r="Z35" s="1178"/>
      <c r="AA35" s="1178"/>
      <c r="AB35" s="1178"/>
      <c r="AC35" s="1178"/>
      <c r="AD35" s="1178"/>
      <c r="AE35" s="1178"/>
      <c r="AF35" s="1178"/>
      <c r="AG35" s="1179"/>
    </row>
    <row r="36" spans="1:33" ht="17.100000000000001" customHeight="1">
      <c r="A36" s="1149" t="s">
        <v>2715</v>
      </c>
      <c r="B36" s="1146"/>
      <c r="C36" s="1146"/>
      <c r="D36" s="1146"/>
      <c r="E36" s="1146"/>
      <c r="F36" s="1146"/>
      <c r="G36" s="1146"/>
      <c r="H36" s="1146"/>
      <c r="I36" s="1131"/>
      <c r="J36" s="1134" t="s">
        <v>2716</v>
      </c>
      <c r="K36" s="1135"/>
      <c r="L36" s="1135"/>
      <c r="M36" s="1135"/>
      <c r="N36" s="1135"/>
      <c r="O36" s="1135"/>
      <c r="P36" s="1135"/>
      <c r="Q36" s="1140"/>
      <c r="R36" s="1134" t="s">
        <v>2717</v>
      </c>
      <c r="S36" s="1135"/>
      <c r="T36" s="1135"/>
      <c r="U36" s="1135"/>
      <c r="V36" s="1135"/>
      <c r="W36" s="1135"/>
      <c r="X36" s="1152"/>
      <c r="Y36" s="1157" t="s">
        <v>2718</v>
      </c>
      <c r="Z36" s="1158"/>
      <c r="AA36" s="1158"/>
      <c r="AB36" s="1158"/>
      <c r="AC36" s="1158"/>
      <c r="AD36" s="1159"/>
      <c r="AE36" s="1159"/>
      <c r="AF36" s="1159"/>
      <c r="AG36" s="1160"/>
    </row>
    <row r="37" spans="1:33" ht="17.100000000000001" customHeight="1">
      <c r="A37" s="1150"/>
      <c r="B37" s="1147"/>
      <c r="C37" s="1147"/>
      <c r="D37" s="1147"/>
      <c r="E37" s="1147"/>
      <c r="F37" s="1147"/>
      <c r="G37" s="1147"/>
      <c r="H37" s="1147"/>
      <c r="I37" s="1132"/>
      <c r="J37" s="1136"/>
      <c r="K37" s="1137"/>
      <c r="L37" s="1137"/>
      <c r="M37" s="1137"/>
      <c r="N37" s="1137"/>
      <c r="O37" s="1137"/>
      <c r="P37" s="1137"/>
      <c r="Q37" s="1141"/>
      <c r="R37" s="1136"/>
      <c r="S37" s="1137"/>
      <c r="T37" s="1137"/>
      <c r="U37" s="1137"/>
      <c r="V37" s="1137"/>
      <c r="W37" s="1137"/>
      <c r="X37" s="1153"/>
      <c r="Y37" s="1157"/>
      <c r="Z37" s="1158"/>
      <c r="AA37" s="1158"/>
      <c r="AB37" s="1158"/>
      <c r="AC37" s="1158"/>
      <c r="AD37" s="1159"/>
      <c r="AE37" s="1159"/>
      <c r="AF37" s="1159"/>
      <c r="AG37" s="1160"/>
    </row>
    <row r="38" spans="1:33" ht="17.100000000000001" customHeight="1">
      <c r="A38" s="1151"/>
      <c r="B38" s="1148"/>
      <c r="C38" s="1148"/>
      <c r="D38" s="1148"/>
      <c r="E38" s="1148"/>
      <c r="F38" s="1148"/>
      <c r="G38" s="1148"/>
      <c r="H38" s="1148"/>
      <c r="I38" s="1133"/>
      <c r="J38" s="1138"/>
      <c r="K38" s="1139"/>
      <c r="L38" s="1139"/>
      <c r="M38" s="1139"/>
      <c r="N38" s="1139"/>
      <c r="O38" s="1139"/>
      <c r="P38" s="1139"/>
      <c r="Q38" s="1142"/>
      <c r="R38" s="1154"/>
      <c r="S38" s="1155"/>
      <c r="T38" s="1155"/>
      <c r="U38" s="1155"/>
      <c r="V38" s="1155"/>
      <c r="W38" s="1155"/>
      <c r="X38" s="1156"/>
      <c r="Y38" s="1161"/>
      <c r="Z38" s="1159"/>
      <c r="AA38" s="1159"/>
      <c r="AB38" s="1159"/>
      <c r="AC38" s="1159"/>
      <c r="AD38" s="1159"/>
      <c r="AE38" s="1159"/>
      <c r="AF38" s="1159"/>
      <c r="AG38" s="1160"/>
    </row>
    <row r="39" spans="1:33" ht="17.100000000000001" customHeight="1">
      <c r="A39" s="1162" t="s">
        <v>2719</v>
      </c>
      <c r="B39" s="1163"/>
      <c r="C39" s="1135" t="str">
        <f>IF(AS1="","",TEXT(AS1,"e"))</f>
        <v/>
      </c>
      <c r="D39" s="1135"/>
      <c r="E39" s="1146" t="s">
        <v>5</v>
      </c>
      <c r="F39" s="1135" t="str">
        <f>IF(AS1="","",TEXT(AS1,"m"))</f>
        <v/>
      </c>
      <c r="G39" s="1146" t="s">
        <v>2710</v>
      </c>
      <c r="H39" s="1135" t="str">
        <f>IF(AS1="","",TEXT(AS1,"d"))</f>
        <v/>
      </c>
      <c r="I39" s="1146" t="s">
        <v>2711</v>
      </c>
      <c r="J39" s="1134"/>
      <c r="K39" s="1135"/>
      <c r="L39" s="1135"/>
      <c r="M39" s="1135"/>
      <c r="N39" s="1135"/>
      <c r="O39" s="1135"/>
      <c r="P39" s="1135"/>
      <c r="Q39" s="1140"/>
      <c r="R39" s="1168"/>
      <c r="S39" s="1169"/>
      <c r="T39" s="1169"/>
      <c r="U39" s="1169"/>
      <c r="V39" s="1169"/>
      <c r="W39" s="1169"/>
      <c r="X39" s="1170"/>
      <c r="Y39" s="1162" t="s">
        <v>2719</v>
      </c>
      <c r="Z39" s="1163"/>
      <c r="AA39" s="1135" t="str">
        <f>IF(AS2="","",TEXT(AS2,"e"))</f>
        <v/>
      </c>
      <c r="AB39" s="1135"/>
      <c r="AC39" s="1146" t="s">
        <v>5</v>
      </c>
      <c r="AD39" s="1135" t="str">
        <f>IF(AS2="","",TEXT(AS2,"m"))</f>
        <v/>
      </c>
      <c r="AE39" s="1146" t="s">
        <v>2710</v>
      </c>
      <c r="AF39" s="1135" t="str">
        <f>IF(AS2="","",TEXT(AS2,"d"))</f>
        <v/>
      </c>
      <c r="AG39" s="1131" t="s">
        <v>2711</v>
      </c>
    </row>
    <row r="40" spans="1:33" ht="17.100000000000001" customHeight="1">
      <c r="A40" s="1164"/>
      <c r="B40" s="1165"/>
      <c r="C40" s="1137"/>
      <c r="D40" s="1137"/>
      <c r="E40" s="1147"/>
      <c r="F40" s="1137"/>
      <c r="G40" s="1147"/>
      <c r="H40" s="1137"/>
      <c r="I40" s="1147"/>
      <c r="J40" s="1136"/>
      <c r="K40" s="1137"/>
      <c r="L40" s="1137"/>
      <c r="M40" s="1137"/>
      <c r="N40" s="1137"/>
      <c r="O40" s="1137"/>
      <c r="P40" s="1137"/>
      <c r="Q40" s="1141"/>
      <c r="R40" s="1171"/>
      <c r="S40" s="1172"/>
      <c r="T40" s="1172"/>
      <c r="U40" s="1172"/>
      <c r="V40" s="1172"/>
      <c r="W40" s="1172"/>
      <c r="X40" s="1173"/>
      <c r="Y40" s="1164"/>
      <c r="Z40" s="1165"/>
      <c r="AA40" s="1137"/>
      <c r="AB40" s="1137"/>
      <c r="AC40" s="1147"/>
      <c r="AD40" s="1137"/>
      <c r="AE40" s="1147"/>
      <c r="AF40" s="1137"/>
      <c r="AG40" s="1132"/>
    </row>
    <row r="41" spans="1:33" ht="17.100000000000001" customHeight="1">
      <c r="A41" s="1166"/>
      <c r="B41" s="1167"/>
      <c r="C41" s="1139"/>
      <c r="D41" s="1139"/>
      <c r="E41" s="1148"/>
      <c r="F41" s="1139"/>
      <c r="G41" s="1148"/>
      <c r="H41" s="1139"/>
      <c r="I41" s="1148"/>
      <c r="J41" s="1136"/>
      <c r="K41" s="1137"/>
      <c r="L41" s="1137"/>
      <c r="M41" s="1137"/>
      <c r="N41" s="1137"/>
      <c r="O41" s="1137"/>
      <c r="P41" s="1137"/>
      <c r="Q41" s="1141"/>
      <c r="R41" s="1171"/>
      <c r="S41" s="1172"/>
      <c r="T41" s="1172"/>
      <c r="U41" s="1172"/>
      <c r="V41" s="1172"/>
      <c r="W41" s="1172"/>
      <c r="X41" s="1173"/>
      <c r="Y41" s="1166"/>
      <c r="Z41" s="1167"/>
      <c r="AA41" s="1139"/>
      <c r="AB41" s="1139"/>
      <c r="AC41" s="1148"/>
      <c r="AD41" s="1139"/>
      <c r="AE41" s="1148"/>
      <c r="AF41" s="1139"/>
      <c r="AG41" s="1133"/>
    </row>
    <row r="42" spans="1:33" ht="17.100000000000001" customHeight="1">
      <c r="A42" s="1134" t="s">
        <v>2720</v>
      </c>
      <c r="B42" s="1143" t="str">
        <f>IF(AS1&lt;&gt;"","TKC"&amp;TEXT(AS1,"yy")&amp;"建確"&amp;IF(LEFT(第三面!F4,1)="山","梨",LEFT(第三面!F4,1))&amp;AS4,"TKC"&amp;"  　"&amp;"建確"&amp;IF(LEFT(第三面!F4,1)="山","梨",LEFT(第三面!F4,1)))</f>
        <v>TKC  　建確</v>
      </c>
      <c r="C42" s="1143"/>
      <c r="D42" s="1143"/>
      <c r="E42" s="1143"/>
      <c r="F42" s="1143"/>
      <c r="G42" s="1143"/>
      <c r="H42" s="1143"/>
      <c r="I42" s="1131" t="s">
        <v>17</v>
      </c>
      <c r="J42" s="1136"/>
      <c r="K42" s="1137"/>
      <c r="L42" s="1137"/>
      <c r="M42" s="1137"/>
      <c r="N42" s="1137"/>
      <c r="O42" s="1137"/>
      <c r="P42" s="1137"/>
      <c r="Q42" s="1141"/>
      <c r="R42" s="1171"/>
      <c r="S42" s="1172"/>
      <c r="T42" s="1172"/>
      <c r="U42" s="1172"/>
      <c r="V42" s="1172"/>
      <c r="W42" s="1172"/>
      <c r="X42" s="1173"/>
      <c r="Y42" s="1134" t="s">
        <v>2720</v>
      </c>
      <c r="Z42" s="1143" t="str">
        <f>IF(AS2="","TKC"&amp;"  　"&amp;"建確"&amp;IF(LEFT(第三面!F4,1)="山","梨",LEFT(第三面!F4,1)),B42)</f>
        <v>TKC  　建確</v>
      </c>
      <c r="AA42" s="1143"/>
      <c r="AB42" s="1143"/>
      <c r="AC42" s="1143"/>
      <c r="AD42" s="1143"/>
      <c r="AE42" s="1143"/>
      <c r="AF42" s="1143"/>
      <c r="AG42" s="1131" t="s">
        <v>17</v>
      </c>
    </row>
    <row r="43" spans="1:33" ht="17.100000000000001" customHeight="1">
      <c r="A43" s="1136"/>
      <c r="B43" s="1144"/>
      <c r="C43" s="1144"/>
      <c r="D43" s="1144"/>
      <c r="E43" s="1144"/>
      <c r="F43" s="1144"/>
      <c r="G43" s="1144"/>
      <c r="H43" s="1144"/>
      <c r="I43" s="1132"/>
      <c r="J43" s="1136"/>
      <c r="K43" s="1137"/>
      <c r="L43" s="1137"/>
      <c r="M43" s="1137"/>
      <c r="N43" s="1137"/>
      <c r="O43" s="1137"/>
      <c r="P43" s="1137"/>
      <c r="Q43" s="1141"/>
      <c r="R43" s="1171"/>
      <c r="S43" s="1172"/>
      <c r="T43" s="1172"/>
      <c r="U43" s="1172"/>
      <c r="V43" s="1172"/>
      <c r="W43" s="1172"/>
      <c r="X43" s="1173"/>
      <c r="Y43" s="1136"/>
      <c r="Z43" s="1144"/>
      <c r="AA43" s="1144"/>
      <c r="AB43" s="1144"/>
      <c r="AC43" s="1144"/>
      <c r="AD43" s="1144"/>
      <c r="AE43" s="1144"/>
      <c r="AF43" s="1144"/>
      <c r="AG43" s="1132"/>
    </row>
    <row r="44" spans="1:33" ht="17.100000000000001" customHeight="1">
      <c r="A44" s="1138"/>
      <c r="B44" s="1145"/>
      <c r="C44" s="1145"/>
      <c r="D44" s="1145"/>
      <c r="E44" s="1145"/>
      <c r="F44" s="1145"/>
      <c r="G44" s="1145"/>
      <c r="H44" s="1145"/>
      <c r="I44" s="1133"/>
      <c r="J44" s="1136"/>
      <c r="K44" s="1137"/>
      <c r="L44" s="1137"/>
      <c r="M44" s="1137"/>
      <c r="N44" s="1137"/>
      <c r="O44" s="1137"/>
      <c r="P44" s="1137"/>
      <c r="Q44" s="1141"/>
      <c r="R44" s="1171"/>
      <c r="S44" s="1172"/>
      <c r="T44" s="1172"/>
      <c r="U44" s="1172"/>
      <c r="V44" s="1172"/>
      <c r="W44" s="1172"/>
      <c r="X44" s="1173"/>
      <c r="Y44" s="1138"/>
      <c r="Z44" s="1145"/>
      <c r="AA44" s="1145"/>
      <c r="AB44" s="1145"/>
      <c r="AC44" s="1145"/>
      <c r="AD44" s="1145"/>
      <c r="AE44" s="1145"/>
      <c r="AF44" s="1145"/>
      <c r="AG44" s="1133"/>
    </row>
    <row r="45" spans="1:33" ht="17.100000000000001" customHeight="1">
      <c r="A45" s="1134" t="s">
        <v>2721</v>
      </c>
      <c r="B45" s="1135"/>
      <c r="C45" s="1135"/>
      <c r="D45" s="1135" t="str">
        <f>IF(AS3="","",AS3)</f>
        <v/>
      </c>
      <c r="E45" s="1135"/>
      <c r="F45" s="1135"/>
      <c r="G45" s="1135"/>
      <c r="H45" s="1135"/>
      <c r="I45" s="1140"/>
      <c r="J45" s="1136"/>
      <c r="K45" s="1137"/>
      <c r="L45" s="1137"/>
      <c r="M45" s="1137"/>
      <c r="N45" s="1137"/>
      <c r="O45" s="1137"/>
      <c r="P45" s="1137"/>
      <c r="Q45" s="1141"/>
      <c r="R45" s="1171"/>
      <c r="S45" s="1172"/>
      <c r="T45" s="1172"/>
      <c r="U45" s="1172"/>
      <c r="V45" s="1172"/>
      <c r="W45" s="1172"/>
      <c r="X45" s="1173"/>
      <c r="Y45" s="1134" t="s">
        <v>2721</v>
      </c>
      <c r="Z45" s="1135"/>
      <c r="AA45" s="1135"/>
      <c r="AB45" s="1135" t="str">
        <f>IF(AS2="","",D45)</f>
        <v/>
      </c>
      <c r="AC45" s="1135"/>
      <c r="AD45" s="1135"/>
      <c r="AE45" s="1135"/>
      <c r="AF45" s="1135"/>
      <c r="AG45" s="1140"/>
    </row>
    <row r="46" spans="1:33" ht="17.100000000000001" customHeight="1">
      <c r="A46" s="1136"/>
      <c r="B46" s="1137"/>
      <c r="C46" s="1137"/>
      <c r="D46" s="1137"/>
      <c r="E46" s="1137"/>
      <c r="F46" s="1137"/>
      <c r="G46" s="1137"/>
      <c r="H46" s="1137"/>
      <c r="I46" s="1141"/>
      <c r="J46" s="1136"/>
      <c r="K46" s="1137"/>
      <c r="L46" s="1137"/>
      <c r="M46" s="1137"/>
      <c r="N46" s="1137"/>
      <c r="O46" s="1137"/>
      <c r="P46" s="1137"/>
      <c r="Q46" s="1141"/>
      <c r="R46" s="1171"/>
      <c r="S46" s="1172"/>
      <c r="T46" s="1172"/>
      <c r="U46" s="1172"/>
      <c r="V46" s="1172"/>
      <c r="W46" s="1172"/>
      <c r="X46" s="1173"/>
      <c r="Y46" s="1136"/>
      <c r="Z46" s="1137"/>
      <c r="AA46" s="1137"/>
      <c r="AB46" s="1137"/>
      <c r="AC46" s="1137"/>
      <c r="AD46" s="1137"/>
      <c r="AE46" s="1137"/>
      <c r="AF46" s="1137"/>
      <c r="AG46" s="1141"/>
    </row>
    <row r="47" spans="1:33" ht="17.100000000000001" customHeight="1">
      <c r="A47" s="1138"/>
      <c r="B47" s="1139"/>
      <c r="C47" s="1139"/>
      <c r="D47" s="1139"/>
      <c r="E47" s="1139"/>
      <c r="F47" s="1139"/>
      <c r="G47" s="1139"/>
      <c r="H47" s="1139"/>
      <c r="I47" s="1142"/>
      <c r="J47" s="1138"/>
      <c r="K47" s="1139"/>
      <c r="L47" s="1139"/>
      <c r="M47" s="1139"/>
      <c r="N47" s="1139"/>
      <c r="O47" s="1139"/>
      <c r="P47" s="1139"/>
      <c r="Q47" s="1142"/>
      <c r="R47" s="1174"/>
      <c r="S47" s="1175"/>
      <c r="T47" s="1175"/>
      <c r="U47" s="1175"/>
      <c r="V47" s="1175"/>
      <c r="W47" s="1175"/>
      <c r="X47" s="1176"/>
      <c r="Y47" s="1138"/>
      <c r="Z47" s="1139"/>
      <c r="AA47" s="1139"/>
      <c r="AB47" s="1139"/>
      <c r="AC47" s="1139"/>
      <c r="AD47" s="1139"/>
      <c r="AE47" s="1139"/>
      <c r="AF47" s="1139"/>
      <c r="AG47" s="1142"/>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16:AG16"/>
    <mergeCell ref="A1:AG1"/>
    <mergeCell ref="A5:AG5"/>
    <mergeCell ref="A8:AG8"/>
    <mergeCell ref="A11:AG13"/>
    <mergeCell ref="A15:AG15"/>
    <mergeCell ref="A35:AG35"/>
    <mergeCell ref="Z18:AA18"/>
    <mergeCell ref="AI18:AJ18"/>
    <mergeCell ref="N19:P19"/>
    <mergeCell ref="T19:AF19"/>
    <mergeCell ref="T20:AF20"/>
    <mergeCell ref="T22:AF22"/>
    <mergeCell ref="T23:AF23"/>
    <mergeCell ref="N25:P25"/>
    <mergeCell ref="T25:AG25"/>
    <mergeCell ref="T26:AG26"/>
    <mergeCell ref="A34:E34"/>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C39:AC41"/>
    <mergeCell ref="AD39:AD41"/>
    <mergeCell ref="AE39:AE41"/>
    <mergeCell ref="AF39:AF41"/>
    <mergeCell ref="AG39:AG41"/>
    <mergeCell ref="AG42:AG44"/>
    <mergeCell ref="A45:C47"/>
    <mergeCell ref="D45:I47"/>
    <mergeCell ref="Y45:AA47"/>
    <mergeCell ref="AB45:AG47"/>
    <mergeCell ref="A42:A44"/>
    <mergeCell ref="B42:H44"/>
    <mergeCell ref="I42:I44"/>
    <mergeCell ref="Y42:Y44"/>
    <mergeCell ref="Z42:AF44"/>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164" t="s">
        <v>2021</v>
      </c>
      <c r="C2" s="2173"/>
      <c r="D2" s="2173"/>
    </row>
    <row r="3" spans="2:17">
      <c r="B3" s="2173"/>
      <c r="C3" s="2173"/>
      <c r="D3" s="2173"/>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sqref="A1:AL19"/>
      <selection pane="bottomLeft" sqref="A1:AL19"/>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177" t="s">
        <v>2064</v>
      </c>
      <c r="AV4" s="2178"/>
      <c r="AW4" s="208" t="s">
        <v>2065</v>
      </c>
      <c r="AX4" s="208" t="s">
        <v>2346</v>
      </c>
      <c r="AY4" s="2177" t="s">
        <v>2067</v>
      </c>
      <c r="AZ4" s="2178"/>
      <c r="BA4" s="2178"/>
      <c r="BB4" s="2178"/>
      <c r="BC4" s="2177" t="s">
        <v>2068</v>
      </c>
      <c r="BD4" s="2178"/>
      <c r="BE4" s="2178"/>
      <c r="BF4" s="2178"/>
      <c r="BG4" s="2177" t="s">
        <v>2069</v>
      </c>
      <c r="BH4" s="2178"/>
      <c r="BI4" s="2178"/>
      <c r="BJ4" s="2177" t="s">
        <v>2074</v>
      </c>
      <c r="BK4" s="2178"/>
      <c r="BL4" s="2178"/>
      <c r="BM4" s="2178"/>
      <c r="BN4" s="2178"/>
      <c r="BO4" s="2175" t="s">
        <v>2070</v>
      </c>
      <c r="BP4" s="2175"/>
      <c r="BQ4" s="2175"/>
      <c r="BR4" s="2175"/>
      <c r="BS4" s="2175" t="s">
        <v>2071</v>
      </c>
      <c r="BT4" s="2175"/>
      <c r="BU4" s="2175"/>
      <c r="BV4" s="2175"/>
      <c r="BW4" s="209" t="s">
        <v>2067</v>
      </c>
      <c r="BX4" s="2176" t="s">
        <v>2339</v>
      </c>
      <c r="BY4" s="2176"/>
      <c r="BZ4" s="2176" t="s">
        <v>2072</v>
      </c>
      <c r="CA4" s="2176"/>
      <c r="CB4" s="2176" t="s">
        <v>2073</v>
      </c>
      <c r="CC4" s="2176"/>
      <c r="CD4" s="2176"/>
      <c r="CE4" s="2176"/>
      <c r="CF4" s="2176"/>
      <c r="CG4" s="2176"/>
      <c r="CH4" s="2176"/>
      <c r="CI4" s="2176"/>
      <c r="CJ4" s="2175" t="s">
        <v>2075</v>
      </c>
      <c r="CK4" s="2175"/>
      <c r="CL4" s="2175"/>
      <c r="CM4" s="2175"/>
      <c r="CN4" s="2175"/>
      <c r="CO4" s="2175"/>
      <c r="CP4" s="2175"/>
      <c r="CQ4" s="2175" t="s">
        <v>2076</v>
      </c>
      <c r="CR4" s="2175"/>
      <c r="CS4" s="2175"/>
      <c r="CT4" s="2175" t="s">
        <v>2347</v>
      </c>
      <c r="CU4" s="2175"/>
      <c r="CV4" s="210" t="s">
        <v>2348</v>
      </c>
      <c r="CW4" s="2174" t="s">
        <v>2349</v>
      </c>
      <c r="CX4" s="2176"/>
      <c r="CY4" s="2176"/>
      <c r="CZ4" s="2176"/>
      <c r="DA4" s="2176"/>
      <c r="DB4" s="2174" t="s">
        <v>2347</v>
      </c>
      <c r="DC4" s="2174"/>
      <c r="DD4" s="2174"/>
      <c r="DE4" s="2174"/>
      <c r="DF4" s="2174" t="s">
        <v>2334</v>
      </c>
      <c r="DG4" s="2176"/>
      <c r="DH4" s="2174" t="s">
        <v>2350</v>
      </c>
      <c r="DI4" s="2176"/>
      <c r="DJ4" s="2174" t="s">
        <v>2335</v>
      </c>
      <c r="DK4" s="2174"/>
      <c r="DL4" s="2174"/>
      <c r="DM4" s="2174"/>
      <c r="DN4" s="2174"/>
      <c r="DO4" s="2174" t="s">
        <v>2351</v>
      </c>
      <c r="DP4" s="2174"/>
      <c r="DQ4" s="2174" t="s">
        <v>2352</v>
      </c>
      <c r="DR4" s="2174"/>
      <c r="DS4" s="2174"/>
      <c r="DT4" s="2174"/>
      <c r="DU4" s="2174"/>
      <c r="DV4" s="2174"/>
      <c r="DW4" s="210" t="s">
        <v>2353</v>
      </c>
      <c r="DX4" s="2174" t="s">
        <v>2337</v>
      </c>
      <c r="DY4" s="2174"/>
      <c r="DZ4" s="2174"/>
      <c r="EA4" s="2174" t="s">
        <v>2338</v>
      </c>
      <c r="EB4" s="2174"/>
      <c r="EC4" s="2174"/>
      <c r="ED4" s="2174" t="s">
        <v>2341</v>
      </c>
      <c r="EE4" s="2174"/>
      <c r="EF4" s="2179" t="s">
        <v>2339</v>
      </c>
      <c r="EG4" s="2180"/>
      <c r="EH4" s="2181"/>
      <c r="EI4" s="2174" t="s">
        <v>2337</v>
      </c>
      <c r="EJ4" s="2174"/>
      <c r="EK4" s="2174" t="s">
        <v>2340</v>
      </c>
      <c r="EL4" s="2174"/>
      <c r="EM4" s="2174"/>
      <c r="EN4" s="2174"/>
      <c r="EO4" s="2174"/>
      <c r="EP4" s="2174"/>
      <c r="EQ4" s="211" t="s">
        <v>2354</v>
      </c>
      <c r="ER4" s="212" t="s">
        <v>2355</v>
      </c>
      <c r="ES4" s="2176" t="s">
        <v>2342</v>
      </c>
      <c r="ET4" s="2176"/>
      <c r="EU4" s="2176"/>
      <c r="EV4" s="2174" t="s">
        <v>2343</v>
      </c>
      <c r="EW4" s="2174"/>
      <c r="EX4" s="209" t="s">
        <v>2344</v>
      </c>
      <c r="EY4" s="2174" t="s">
        <v>2345</v>
      </c>
      <c r="EZ4" s="2174"/>
      <c r="FA4" s="2174"/>
      <c r="FB4" s="2174"/>
      <c r="FC4" s="2174"/>
      <c r="FD4" s="211" t="s">
        <v>2356</v>
      </c>
      <c r="FE4" s="2174" t="s">
        <v>2065</v>
      </c>
      <c r="FF4" s="2174"/>
      <c r="FG4" s="2174"/>
      <c r="FH4" s="2174"/>
      <c r="FI4" s="211" t="s">
        <v>2357</v>
      </c>
      <c r="FJ4" s="2175" t="s">
        <v>2066</v>
      </c>
      <c r="FK4" s="2175"/>
      <c r="FL4" s="2175"/>
      <c r="FM4" s="2175"/>
      <c r="FN4" s="2175" t="s">
        <v>2474</v>
      </c>
      <c r="FO4" s="2175"/>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 ref="DB4:DE4"/>
    <mergeCell ref="DF4:DG4"/>
    <mergeCell ref="DH4:DI4"/>
    <mergeCell ref="DJ4:DN4"/>
    <mergeCell ref="DO4:DP4"/>
    <mergeCell ref="DQ4:DV4"/>
    <mergeCell ref="DX4:DZ4"/>
    <mergeCell ref="EA4:EC4"/>
    <mergeCell ref="ED4:EE4"/>
    <mergeCell ref="FJ4:FM4"/>
    <mergeCell ref="EI4:EJ4"/>
    <mergeCell ref="EK4:EP4"/>
    <mergeCell ref="ES4:EU4"/>
    <mergeCell ref="EV4:EW4"/>
    <mergeCell ref="EY4:FC4"/>
    <mergeCell ref="FE4:FH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36.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36.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36.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36.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36.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36.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36.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36.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36.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36.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36.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36.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36.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36.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36.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36.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36.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36.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36.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36.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36.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36.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36.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36.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36.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36.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36.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36.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36.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36.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36.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36.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36.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36.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36.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36.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36.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36.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36.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36.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36.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36.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36.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36.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36.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36.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36.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36.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36.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36.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36.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36.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36.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36.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36.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36.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36.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36.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36.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36.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36.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36.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36.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36.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IF(第二面!K8="",TEXT(建築物データ!G10,"yyyy")&amp;TEXT(建築物データ!G10,"mm")&amp;TEXT(建築物データ!G10,"dd")&amp;建築物データ!H10&amp;"1",SUBSTITUTE(第二面!K8,"-",""))</f>
        <v>190001001</v>
      </c>
      <c r="B2" s="900">
        <f>IF(IFERROR(SEARCH(B20,第二面!K5),0)&gt;0,LEFT(第二面!K5,SEARCH(B20,第二面!K5)-1),第二面!K5)</f>
        <v>0</v>
      </c>
      <c r="C2" s="900">
        <f>IF(IFERROR(SEARCH(C20,第二面!K4),0)&gt;0,LEFT(第二面!K4,SEARCH(C20,第二面!K4)-1),第二面!K4)</f>
        <v>0</v>
      </c>
      <c r="D2" s="900" t="str">
        <f>IFERROR(IF(SEARCH(B20,第二面!K5)&gt;0,MID(第二面!K5,SEARCH(B20,第二面!K5),99),""),"")</f>
        <v/>
      </c>
      <c r="E2" s="901" t="str">
        <f>IFERROR(IF(SEARCH(C20,第二面!K4)&gt;0,MID(第二面!K4,SEARCH(C20,第二面!K4),99),""),"")</f>
        <v/>
      </c>
      <c r="F2" s="902" t="s">
        <v>4033</v>
      </c>
      <c r="G2" s="902" t="s">
        <v>4033</v>
      </c>
      <c r="H2" s="900" t="str">
        <f>IF(第二面!K6="","",第二面!K6)</f>
        <v/>
      </c>
      <c r="I2" s="901" t="str">
        <f>IF(第二面!K7="","",第二面!K7)</f>
        <v/>
      </c>
      <c r="J2" s="901" t="str">
        <f>IF(第二面!K8="","",第二面!K8)</f>
        <v/>
      </c>
    </row>
    <row r="4" spans="1:10">
      <c r="B4" s="891"/>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20.100000000000001" customHeight="1" thickBot="1">
      <c r="B20" s="907" t="s">
        <v>4121</v>
      </c>
      <c r="C20" s="907" t="s">
        <v>4122</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主）'!H8="",TEXT(建築物データ!G10,"yyyy")&amp;TEXT(建築物データ!G10,"mm")&amp;TEXT(建築物データ!G10,"dd")&amp;建築物データ!H10&amp;"2",SUBSTITUTE('第二面（主）'!H8,"-",""))&amp;IF(AND('第二面（主）'!H8=第二面!K8,第二面!K8&lt;&gt;""),"-1","")</f>
        <v>190001002</v>
      </c>
      <c r="B2" s="900">
        <f>IF(IFERROR(SEARCH(B20,'第二面（主）'!H5),0)&gt;0,LEFT('第二面（主）'!H5,SEARCH(B20,'第二面（主）'!H5)-1),'第二面（主）'!H5)</f>
        <v>0</v>
      </c>
      <c r="C2" s="900">
        <f>IF(IFERROR(SEARCH(C20,'第二面（主）'!H4),0)&gt;0,LEFT('第二面（主）'!H4,SEARCH(C20,'第二面（主）'!H4)-1),'第二面（主）'!H4)</f>
        <v>0</v>
      </c>
      <c r="D2" s="900" t="str">
        <f>IFERROR(IF(SEARCH(B20,'第二面（主）'!H5)&gt;0,MID('第二面（主）'!H5,SEARCH(B20,'第二面（主）'!H5),99),""),"")</f>
        <v/>
      </c>
      <c r="E2" s="900" t="str">
        <f>IFERROR(IF(SEARCH(C20,'第二面（主）'!H4)&gt;0,MID('第二面（主）'!H4,SEARCH(C20,'第二面（主）'!H4),99),""),"")</f>
        <v/>
      </c>
      <c r="F2" s="902" t="s">
        <v>4033</v>
      </c>
      <c r="G2" s="902" t="s">
        <v>4033</v>
      </c>
      <c r="H2" s="900" t="str">
        <f>IF('第二面（主）'!H6="","",'第二面（主）'!H6)</f>
        <v/>
      </c>
      <c r="I2" s="901" t="str">
        <f>IF('第二面（主）'!H7="","",'第二面（主）'!H7)</f>
        <v/>
      </c>
      <c r="J2" s="901" t="str">
        <f>IF('第二面（主）'!H8="","",'第二面（主）'!H8)</f>
        <v/>
      </c>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14.25" thickBot="1">
      <c r="B20" s="907" t="s">
        <v>4121</v>
      </c>
      <c r="C20" s="907" t="s">
        <v>4122</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主）'!H15="",TEXT(建築物データ!G10,"yyyy")&amp;TEXT(建築物データ!G10,"mm")&amp;TEXT(建築物データ!G10,"dd")&amp;建築物データ!H10&amp;"3",SUBSTITUTE('第二面（主）'!H15,"-",""))&amp;IF(AND('第二面（主）'!H15=第二面!K8,第二面!K8&lt;&gt;""),"-2","")</f>
        <v>190001003</v>
      </c>
      <c r="B2" s="900">
        <f>IF(IFERROR(SEARCH(B20,'第二面（主）'!H12),0)&gt;0,LEFT('第二面（主）'!H12,SEARCH(B20,'第二面（主）'!H12)-1),'第二面（主）'!H12)</f>
        <v>0</v>
      </c>
      <c r="C2" s="900">
        <f>IF(IFERROR(SEARCH(C20,'第二面（主）'!H11),0)&gt;0,LEFT('第二面（主）'!H11,SEARCH(C20,'第二面（主）'!H11)-1),'第二面（主）'!H11)</f>
        <v>0</v>
      </c>
      <c r="D2" s="900" t="str">
        <f>IFERROR(IF(SEARCH(B20,'第二面（主）'!H12)&gt;0,MID('第二面（主）'!H12,SEARCH(B20,'第二面（主）'!H12),99),""),"")</f>
        <v/>
      </c>
      <c r="E2" s="900" t="str">
        <f>IFERROR(IF(SEARCH(C20,'第二面（主）'!H11)&gt;0,MID('第二面（主）'!H11,SEARCH(C20,'第二面（主）'!H11),99),""),"")</f>
        <v/>
      </c>
      <c r="F2" s="902" t="s">
        <v>4033</v>
      </c>
      <c r="G2" s="902" t="s">
        <v>4033</v>
      </c>
      <c r="H2" s="900" t="str">
        <f>IF('第二面（主）'!H13="","",'第二面（主）'!H13)</f>
        <v/>
      </c>
      <c r="I2" s="901" t="str">
        <f>IF('第二面（主）'!H14="","",'第二面（主）'!H14)</f>
        <v/>
      </c>
      <c r="J2" s="901" t="str">
        <f>IF('第二面（主）'!H15="","",'第二面（主）'!H15)</f>
        <v/>
      </c>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14.25" thickBot="1">
      <c r="B20" s="907" t="s">
        <v>4121</v>
      </c>
      <c r="C20" s="907" t="s">
        <v>4122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190" t="s">
        <v>2722</v>
      </c>
      <c r="B1" s="1190"/>
      <c r="C1" s="1190"/>
      <c r="D1" s="1190"/>
      <c r="E1" s="1190"/>
      <c r="F1" s="1190"/>
      <c r="G1" s="1190"/>
      <c r="H1" s="1190"/>
      <c r="I1" s="1190"/>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R1" s="338" t="s">
        <v>2701</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2702</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2703</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2704</v>
      </c>
      <c r="AS4" s="343"/>
    </row>
    <row r="5" spans="1:46" ht="33.950000000000003" customHeight="1">
      <c r="A5" s="1192" t="s">
        <v>2723</v>
      </c>
      <c r="B5" s="1192"/>
      <c r="C5" s="1192"/>
      <c r="D5" s="1192"/>
      <c r="E5" s="1192"/>
      <c r="F5" s="1192"/>
      <c r="G5" s="1192"/>
      <c r="H5" s="1192"/>
      <c r="I5" s="1192"/>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25" t="s">
        <v>2707</v>
      </c>
      <c r="B8" s="1125"/>
      <c r="C8" s="1125"/>
      <c r="D8" s="1125"/>
      <c r="E8" s="1125"/>
      <c r="F8" s="1125"/>
      <c r="G8" s="1125"/>
      <c r="H8" s="1125"/>
      <c r="I8" s="1125"/>
      <c r="J8" s="1189"/>
      <c r="K8" s="1189"/>
      <c r="L8" s="1189"/>
      <c r="M8" s="1189"/>
      <c r="N8" s="1189"/>
      <c r="O8" s="1189"/>
      <c r="P8" s="1189"/>
      <c r="Q8" s="1189"/>
      <c r="R8" s="1189"/>
      <c r="S8" s="1189"/>
      <c r="T8" s="1189"/>
      <c r="U8" s="1189"/>
      <c r="V8" s="1189"/>
      <c r="W8" s="1189"/>
      <c r="X8" s="1189"/>
      <c r="Y8" s="1189"/>
      <c r="Z8" s="1189"/>
      <c r="AA8" s="1189"/>
      <c r="AB8" s="1189"/>
      <c r="AC8" s="1189"/>
      <c r="AD8" s="1189"/>
      <c r="AE8" s="1189"/>
      <c r="AF8" s="1189"/>
      <c r="AG8" s="1189"/>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94" t="s">
        <v>2724</v>
      </c>
      <c r="B11" s="1194"/>
      <c r="C11" s="1194"/>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row>
    <row r="12" spans="1:46" ht="17.100000000000001" customHeight="1">
      <c r="A12" s="1194"/>
      <c r="B12" s="1194"/>
      <c r="C12" s="1194"/>
      <c r="D12" s="1194"/>
      <c r="E12" s="1194"/>
      <c r="F12" s="1194"/>
      <c r="G12" s="1194"/>
      <c r="H12" s="1194"/>
      <c r="I12" s="1194"/>
      <c r="J12" s="1194"/>
      <c r="K12" s="1194"/>
      <c r="L12" s="1194"/>
      <c r="M12" s="1194"/>
      <c r="N12" s="1194"/>
      <c r="O12" s="1194"/>
      <c r="P12" s="1194"/>
      <c r="Q12" s="1194"/>
      <c r="R12" s="1194"/>
      <c r="S12" s="1194"/>
      <c r="T12" s="1194"/>
      <c r="U12" s="1194"/>
      <c r="V12" s="1194"/>
      <c r="W12" s="1194"/>
      <c r="X12" s="1194"/>
      <c r="Y12" s="1194"/>
      <c r="Z12" s="1194"/>
      <c r="AA12" s="1194"/>
      <c r="AB12" s="1194"/>
      <c r="AC12" s="1194"/>
      <c r="AD12" s="1194"/>
      <c r="AE12" s="1194"/>
      <c r="AF12" s="1194"/>
      <c r="AG12" s="1194"/>
    </row>
    <row r="13" spans="1:46" ht="17.100000000000001" customHeight="1">
      <c r="A13" s="1194"/>
      <c r="B13" s="1194"/>
      <c r="C13" s="1194"/>
      <c r="D13" s="1194"/>
      <c r="E13" s="1194"/>
      <c r="F13" s="1194"/>
      <c r="G13" s="1194"/>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47" t="s">
        <v>4208</v>
      </c>
      <c r="B15" s="1188"/>
      <c r="C15" s="1188"/>
      <c r="D15" s="1188"/>
      <c r="E15" s="1188"/>
      <c r="F15" s="1188"/>
      <c r="G15" s="1188"/>
      <c r="H15" s="1188"/>
      <c r="I15" s="1188"/>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row>
    <row r="16" spans="1:46" ht="17.100000000000001" customHeight="1">
      <c r="A16" s="1147"/>
      <c r="B16" s="1188"/>
      <c r="C16" s="1188"/>
      <c r="D16" s="1188"/>
      <c r="E16" s="1188"/>
      <c r="F16" s="1188"/>
      <c r="G16" s="1188"/>
      <c r="H16" s="1188"/>
      <c r="I16" s="1188"/>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25" t="s">
        <v>2709</v>
      </c>
      <c r="AA18" s="1125"/>
      <c r="AB18" s="348" t="str">
        <f>IF(AI18="","",(YEAR(AI18)-2018))</f>
        <v/>
      </c>
      <c r="AC18" s="322" t="s">
        <v>5</v>
      </c>
      <c r="AD18" s="348" t="str">
        <f>IF(AI18="","",MONTH(AI18))</f>
        <v/>
      </c>
      <c r="AE18" s="322" t="s">
        <v>2710</v>
      </c>
      <c r="AF18" s="348" t="str">
        <f>IF(AI18="","",DAY(AI18))</f>
        <v/>
      </c>
      <c r="AG18" s="322" t="s">
        <v>2711</v>
      </c>
      <c r="AI18" s="1202"/>
      <c r="AJ18" s="1203"/>
      <c r="AK18" s="349"/>
    </row>
    <row r="19" spans="1:41" ht="17.100000000000001" customHeight="1">
      <c r="A19" s="341"/>
      <c r="B19" s="341"/>
      <c r="C19" s="341"/>
      <c r="D19" s="341"/>
      <c r="E19" s="341"/>
      <c r="F19" s="341"/>
      <c r="G19" s="341"/>
      <c r="H19" s="341"/>
      <c r="I19" s="341"/>
      <c r="J19" s="342"/>
      <c r="K19" s="342"/>
      <c r="L19" s="342"/>
      <c r="M19" s="342"/>
      <c r="N19" s="1125" t="s">
        <v>2712</v>
      </c>
      <c r="O19" s="1125"/>
      <c r="P19" s="1125"/>
      <c r="Q19" s="350"/>
      <c r="R19" s="350"/>
      <c r="S19" s="350"/>
      <c r="T19" s="1182"/>
      <c r="U19" s="1182"/>
      <c r="V19" s="1182"/>
      <c r="W19" s="1182"/>
      <c r="X19" s="1182"/>
      <c r="Y19" s="1182"/>
      <c r="Z19" s="1182"/>
      <c r="AA19" s="1182"/>
      <c r="AB19" s="1182"/>
      <c r="AC19" s="1182"/>
      <c r="AD19" s="1182"/>
      <c r="AE19" s="1182"/>
      <c r="AF19" s="1182"/>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182"/>
      <c r="U20" s="1182"/>
      <c r="V20" s="1182"/>
      <c r="W20" s="1182"/>
      <c r="X20" s="1182"/>
      <c r="Y20" s="1182"/>
      <c r="Z20" s="1182"/>
      <c r="AA20" s="1182"/>
      <c r="AB20" s="1182"/>
      <c r="AC20" s="1182"/>
      <c r="AD20" s="1182"/>
      <c r="AE20" s="1182"/>
      <c r="AF20" s="1182"/>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183"/>
      <c r="U22" s="1183"/>
      <c r="V22" s="1183"/>
      <c r="W22" s="1183"/>
      <c r="X22" s="1183"/>
      <c r="Y22" s="1183"/>
      <c r="Z22" s="1183"/>
      <c r="AA22" s="1183"/>
      <c r="AB22" s="1183"/>
      <c r="AC22" s="1183"/>
      <c r="AD22" s="1183"/>
      <c r="AE22" s="1183"/>
      <c r="AF22" s="1183"/>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183"/>
      <c r="U23" s="1183"/>
      <c r="V23" s="1183"/>
      <c r="W23" s="1183"/>
      <c r="X23" s="1183"/>
      <c r="Y23" s="1183"/>
      <c r="Z23" s="1183"/>
      <c r="AA23" s="1183"/>
      <c r="AB23" s="1183"/>
      <c r="AC23" s="1183"/>
      <c r="AD23" s="1183"/>
      <c r="AE23" s="1183"/>
      <c r="AF23" s="1183"/>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25" t="s">
        <v>2713</v>
      </c>
      <c r="O25" s="1125"/>
      <c r="P25" s="1125"/>
      <c r="Q25" s="350"/>
      <c r="R25" s="1185" t="str">
        <f>IF(第二面!K24="","",第二面!K24)</f>
        <v/>
      </c>
      <c r="S25" s="1185"/>
      <c r="T25" s="1185"/>
      <c r="U25" s="1185"/>
      <c r="V25" s="1185"/>
      <c r="W25" s="1185"/>
      <c r="X25" s="1185"/>
      <c r="Y25" s="1185"/>
      <c r="Z25" s="1185"/>
      <c r="AA25" s="1185"/>
      <c r="AB25" s="1185"/>
      <c r="AC25" s="1185"/>
      <c r="AD25" s="1185"/>
      <c r="AE25" s="1185"/>
      <c r="AF25" s="1185"/>
      <c r="AG25" s="342"/>
    </row>
    <row r="26" spans="1:41" ht="17.100000000000001" customHeight="1" thickBot="1">
      <c r="A26" s="330"/>
      <c r="B26" s="330"/>
      <c r="C26" s="330"/>
      <c r="D26" s="330"/>
      <c r="E26" s="330"/>
      <c r="F26" s="330"/>
      <c r="G26" s="330"/>
      <c r="H26" s="330"/>
      <c r="I26" s="330"/>
      <c r="J26" s="320"/>
      <c r="K26" s="320"/>
      <c r="L26" s="320"/>
      <c r="M26" s="320"/>
      <c r="N26" s="342"/>
      <c r="O26" s="342"/>
      <c r="P26" s="342"/>
      <c r="Q26" s="350"/>
      <c r="R26" s="1185" t="str">
        <f>IF(第二面!K22="","",第二面!K22)</f>
        <v/>
      </c>
      <c r="S26" s="1185"/>
      <c r="T26" s="1185"/>
      <c r="U26" s="1185"/>
      <c r="V26" s="1185"/>
      <c r="W26" s="1185"/>
      <c r="X26" s="1185"/>
      <c r="Y26" s="1185"/>
      <c r="Z26" s="1185"/>
      <c r="AA26" s="1185"/>
      <c r="AB26" s="1185"/>
      <c r="AC26" s="1185"/>
      <c r="AD26" s="1185"/>
      <c r="AE26" s="1185"/>
      <c r="AF26" s="1185"/>
      <c r="AG26" s="322"/>
      <c r="AI26" s="317" t="s">
        <v>4185</v>
      </c>
    </row>
    <row r="27" spans="1:41" ht="17.100000000000001" customHeight="1" thickBo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I27" s="1195"/>
      <c r="AJ27" s="1196"/>
      <c r="AK27" s="1196"/>
      <c r="AL27" s="1196"/>
      <c r="AM27" s="1197"/>
    </row>
    <row r="28" spans="1:41" ht="17.100000000000001" customHeight="1" thickBot="1">
      <c r="A28" s="341"/>
      <c r="B28" s="358" t="s">
        <v>2725</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I28" s="1196" t="s">
        <v>4186</v>
      </c>
      <c r="AJ28" s="1196"/>
      <c r="AK28" s="1196"/>
      <c r="AL28" s="1196"/>
      <c r="AM28" s="1196"/>
    </row>
    <row r="29" spans="1:41" ht="17.100000000000001" customHeight="1" thickBot="1">
      <c r="A29" s="341"/>
      <c r="B29" s="359"/>
      <c r="C29" s="358" t="s">
        <v>2726</v>
      </c>
      <c r="D29" s="341"/>
      <c r="E29" s="341"/>
      <c r="F29" s="341"/>
      <c r="G29" s="341"/>
      <c r="H29" s="341"/>
      <c r="I29" s="341"/>
      <c r="J29" s="1207" t="str">
        <f>IF(AI27&lt;&gt;"",AI27,IF(AI29&lt;&gt;"",DBCS("第TKC"&amp;AI29&amp;"建"&amp;AJ29&amp;AK29&amp;AL29&amp;AM29&amp;"号"),""))</f>
        <v/>
      </c>
      <c r="K29" s="1207"/>
      <c r="L29" s="1207"/>
      <c r="M29" s="1207"/>
      <c r="N29" s="1207"/>
      <c r="O29" s="1207"/>
      <c r="P29" s="1207"/>
      <c r="Q29" s="1207"/>
      <c r="R29" s="1207"/>
      <c r="S29" s="1207"/>
      <c r="T29" s="1207"/>
      <c r="U29" s="1207"/>
      <c r="V29" s="1207"/>
      <c r="W29" s="1207"/>
      <c r="X29" s="1207"/>
      <c r="Y29" s="1207"/>
      <c r="Z29" s="1207"/>
      <c r="AA29" s="1207"/>
      <c r="AB29" s="1207"/>
      <c r="AC29" s="1207"/>
      <c r="AD29" s="1207"/>
      <c r="AE29" s="1207"/>
      <c r="AF29" s="1207"/>
      <c r="AG29" s="1207"/>
      <c r="AI29" s="340"/>
      <c r="AJ29" s="340"/>
      <c r="AK29" s="340"/>
      <c r="AL29" s="343"/>
      <c r="AM29" s="340"/>
    </row>
    <row r="30" spans="1:41" ht="17.100000000000001" customHeight="1" thickBot="1">
      <c r="A30" s="341"/>
      <c r="B30" s="359"/>
      <c r="C30" s="358" t="s">
        <v>2727</v>
      </c>
      <c r="D30" s="341"/>
      <c r="E30" s="341"/>
      <c r="F30" s="341"/>
      <c r="G30" s="341"/>
      <c r="H30" s="341"/>
      <c r="I30" s="341"/>
      <c r="J30" s="1200" t="str">
        <f>IF(AO30&lt;43586,"平成","令和")</f>
        <v>平成</v>
      </c>
      <c r="K30" s="1200"/>
      <c r="L30" s="322" t="str">
        <f>IF(AI30="","",IF(AO30&lt;43586,YEAR(AI30)-1988,IF(YEAR(AI30)-2018=1,"元",YEAR(AI30)-2018)))</f>
        <v/>
      </c>
      <c r="M30" s="322" t="s">
        <v>5</v>
      </c>
      <c r="N30" s="322" t="str">
        <f>IF(AI30="","",MONTH(AI30))</f>
        <v/>
      </c>
      <c r="O30" s="322" t="s">
        <v>2710</v>
      </c>
      <c r="P30" s="322" t="str">
        <f>IF(AI30="","",DAY(AI30))</f>
        <v/>
      </c>
      <c r="Q30" s="322" t="s">
        <v>3</v>
      </c>
      <c r="R30" s="347"/>
      <c r="S30" s="342"/>
      <c r="T30" s="342"/>
      <c r="U30" s="342"/>
      <c r="V30" s="342"/>
      <c r="W30" s="342"/>
      <c r="X30" s="342"/>
      <c r="Y30" s="342"/>
      <c r="Z30" s="342"/>
      <c r="AA30" s="342"/>
      <c r="AB30" s="342"/>
      <c r="AC30" s="342"/>
      <c r="AD30" s="342"/>
      <c r="AE30" s="342"/>
      <c r="AF30" s="342"/>
      <c r="AG30" s="342"/>
      <c r="AI30" s="1202"/>
      <c r="AJ30" s="1203"/>
      <c r="AO30" s="337">
        <f>AI30</f>
        <v>0</v>
      </c>
    </row>
    <row r="31" spans="1:41" ht="16.5" customHeight="1">
      <c r="A31" s="341"/>
      <c r="B31" s="359"/>
      <c r="C31" s="358" t="s">
        <v>2728</v>
      </c>
      <c r="D31" s="341"/>
      <c r="E31" s="341"/>
      <c r="F31" s="341"/>
      <c r="G31" s="341"/>
      <c r="H31" s="341"/>
      <c r="I31" s="341"/>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2729</v>
      </c>
      <c r="D33" s="341"/>
      <c r="E33" s="341"/>
      <c r="F33" s="341"/>
      <c r="G33" s="341"/>
      <c r="H33" s="341"/>
      <c r="I33" s="341"/>
      <c r="J33" s="1205"/>
      <c r="K33" s="1205"/>
      <c r="L33" s="1205"/>
      <c r="M33" s="1205"/>
      <c r="N33" s="1205"/>
      <c r="O33" s="1205"/>
      <c r="P33" s="1205"/>
      <c r="Q33" s="1205"/>
      <c r="R33" s="1205"/>
      <c r="S33" s="1205"/>
      <c r="T33" s="1205"/>
      <c r="U33" s="1205"/>
      <c r="V33" s="1205"/>
      <c r="W33" s="1205"/>
      <c r="X33" s="1205"/>
      <c r="Y33" s="1205"/>
      <c r="Z33" s="1205"/>
      <c r="AA33" s="1205"/>
      <c r="AB33" s="1205"/>
      <c r="AC33" s="1205"/>
      <c r="AD33" s="1205"/>
      <c r="AE33" s="1205"/>
      <c r="AF33" s="1205"/>
      <c r="AG33" s="1205"/>
    </row>
    <row r="34" spans="1:33" ht="17.100000000000001" customHeight="1">
      <c r="A34" s="341"/>
      <c r="B34" s="341"/>
      <c r="C34" s="341"/>
      <c r="D34" s="341"/>
      <c r="E34" s="341"/>
      <c r="F34" s="341"/>
      <c r="G34" s="341"/>
      <c r="H34" s="341"/>
      <c r="I34" s="341"/>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F34" s="1206"/>
      <c r="AG34" s="1206"/>
    </row>
    <row r="35" spans="1:33" ht="17.100000000000001" customHeight="1">
      <c r="A35" s="1186" t="s">
        <v>2714</v>
      </c>
      <c r="B35" s="1187"/>
      <c r="C35" s="1187"/>
      <c r="D35" s="1187"/>
      <c r="E35" s="1187"/>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177"/>
      <c r="B36" s="1178"/>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9"/>
    </row>
    <row r="37" spans="1:33" ht="17.100000000000001" customHeight="1">
      <c r="A37" s="1149" t="s">
        <v>2715</v>
      </c>
      <c r="B37" s="1146"/>
      <c r="C37" s="1146"/>
      <c r="D37" s="1146"/>
      <c r="E37" s="1146"/>
      <c r="F37" s="1146"/>
      <c r="G37" s="1146"/>
      <c r="H37" s="1146"/>
      <c r="I37" s="1131"/>
      <c r="J37" s="1134" t="s">
        <v>2716</v>
      </c>
      <c r="K37" s="1135"/>
      <c r="L37" s="1135"/>
      <c r="M37" s="1135"/>
      <c r="N37" s="1135"/>
      <c r="O37" s="1135"/>
      <c r="P37" s="1135"/>
      <c r="Q37" s="1140"/>
      <c r="R37" s="1135" t="s">
        <v>2717</v>
      </c>
      <c r="S37" s="1135"/>
      <c r="T37" s="1135"/>
      <c r="U37" s="1135"/>
      <c r="V37" s="1135"/>
      <c r="W37" s="1135"/>
      <c r="X37" s="1140"/>
      <c r="Y37" s="1157" t="s">
        <v>2718</v>
      </c>
      <c r="Z37" s="1158"/>
      <c r="AA37" s="1158"/>
      <c r="AB37" s="1158"/>
      <c r="AC37" s="1158"/>
      <c r="AD37" s="1159"/>
      <c r="AE37" s="1159"/>
      <c r="AF37" s="1159"/>
      <c r="AG37" s="1160"/>
    </row>
    <row r="38" spans="1:33" ht="17.100000000000001" customHeight="1">
      <c r="A38" s="1150"/>
      <c r="B38" s="1147"/>
      <c r="C38" s="1147"/>
      <c r="D38" s="1147"/>
      <c r="E38" s="1147"/>
      <c r="F38" s="1147"/>
      <c r="G38" s="1147"/>
      <c r="H38" s="1147"/>
      <c r="I38" s="1132"/>
      <c r="J38" s="1136"/>
      <c r="K38" s="1137"/>
      <c r="L38" s="1137"/>
      <c r="M38" s="1137"/>
      <c r="N38" s="1137"/>
      <c r="O38" s="1137"/>
      <c r="P38" s="1137"/>
      <c r="Q38" s="1141"/>
      <c r="R38" s="1137"/>
      <c r="S38" s="1137"/>
      <c r="T38" s="1137"/>
      <c r="U38" s="1137"/>
      <c r="V38" s="1137"/>
      <c r="W38" s="1137"/>
      <c r="X38" s="1141"/>
      <c r="Y38" s="1157"/>
      <c r="Z38" s="1158"/>
      <c r="AA38" s="1158"/>
      <c r="AB38" s="1158"/>
      <c r="AC38" s="1158"/>
      <c r="AD38" s="1159"/>
      <c r="AE38" s="1159"/>
      <c r="AF38" s="1159"/>
      <c r="AG38" s="1160"/>
    </row>
    <row r="39" spans="1:33" ht="17.100000000000001" customHeight="1">
      <c r="A39" s="1151"/>
      <c r="B39" s="1148"/>
      <c r="C39" s="1148"/>
      <c r="D39" s="1148"/>
      <c r="E39" s="1148"/>
      <c r="F39" s="1148"/>
      <c r="G39" s="1148"/>
      <c r="H39" s="1148"/>
      <c r="I39" s="1133"/>
      <c r="J39" s="1138"/>
      <c r="K39" s="1139"/>
      <c r="L39" s="1139"/>
      <c r="M39" s="1139"/>
      <c r="N39" s="1139"/>
      <c r="O39" s="1139"/>
      <c r="P39" s="1139"/>
      <c r="Q39" s="1142"/>
      <c r="R39" s="1139"/>
      <c r="S39" s="1139"/>
      <c r="T39" s="1139"/>
      <c r="U39" s="1139"/>
      <c r="V39" s="1139"/>
      <c r="W39" s="1139"/>
      <c r="X39" s="1142"/>
      <c r="Y39" s="1161"/>
      <c r="Z39" s="1159"/>
      <c r="AA39" s="1159"/>
      <c r="AB39" s="1159"/>
      <c r="AC39" s="1159"/>
      <c r="AD39" s="1159"/>
      <c r="AE39" s="1159"/>
      <c r="AF39" s="1159"/>
      <c r="AG39" s="1160"/>
    </row>
    <row r="40" spans="1:33" ht="17.100000000000001" customHeight="1">
      <c r="A40" s="1162" t="s">
        <v>2719</v>
      </c>
      <c r="B40" s="1163"/>
      <c r="C40" s="1135" t="str">
        <f>IF(AS1="","",TEXT(AS1,"e"))</f>
        <v/>
      </c>
      <c r="D40" s="1135"/>
      <c r="E40" s="1146" t="s">
        <v>5</v>
      </c>
      <c r="F40" s="1135" t="str">
        <f>IF(AS1="","",TEXT(AS1,"m"))</f>
        <v/>
      </c>
      <c r="G40" s="1146" t="s">
        <v>2710</v>
      </c>
      <c r="H40" s="1135" t="str">
        <f>IF(AS1="","",TEXT(AS1,"d"))</f>
        <v/>
      </c>
      <c r="I40" s="1146" t="s">
        <v>2711</v>
      </c>
      <c r="J40" s="1134"/>
      <c r="K40" s="1135"/>
      <c r="L40" s="1135"/>
      <c r="M40" s="1135"/>
      <c r="N40" s="1135"/>
      <c r="O40" s="1135"/>
      <c r="P40" s="1135"/>
      <c r="Q40" s="1140"/>
      <c r="R40" s="1135"/>
      <c r="S40" s="1135"/>
      <c r="T40" s="1135"/>
      <c r="U40" s="1135"/>
      <c r="V40" s="1135"/>
      <c r="W40" s="1135"/>
      <c r="X40" s="1140"/>
      <c r="Y40" s="1162" t="s">
        <v>2719</v>
      </c>
      <c r="Z40" s="1163"/>
      <c r="AA40" s="1135" t="str">
        <f>IF(AS2="","",TEXT(AS2,"e"))</f>
        <v/>
      </c>
      <c r="AB40" s="1135"/>
      <c r="AC40" s="1146" t="s">
        <v>5</v>
      </c>
      <c r="AD40" s="1135" t="str">
        <f>IF(AS2="","",TEXT(AS2,"m"))</f>
        <v/>
      </c>
      <c r="AE40" s="1146" t="s">
        <v>2710</v>
      </c>
      <c r="AF40" s="1135" t="str">
        <f>IF(AS2="","",TEXT(AS2,"d"))</f>
        <v/>
      </c>
      <c r="AG40" s="1131" t="s">
        <v>2711</v>
      </c>
    </row>
    <row r="41" spans="1:33" ht="17.100000000000001" customHeight="1">
      <c r="A41" s="1164"/>
      <c r="B41" s="1165"/>
      <c r="C41" s="1137"/>
      <c r="D41" s="1137"/>
      <c r="E41" s="1147"/>
      <c r="F41" s="1137"/>
      <c r="G41" s="1147"/>
      <c r="H41" s="1137"/>
      <c r="I41" s="1147"/>
      <c r="J41" s="1136"/>
      <c r="K41" s="1137"/>
      <c r="L41" s="1137"/>
      <c r="M41" s="1137"/>
      <c r="N41" s="1137"/>
      <c r="O41" s="1137"/>
      <c r="P41" s="1137"/>
      <c r="Q41" s="1141"/>
      <c r="R41" s="1137"/>
      <c r="S41" s="1137"/>
      <c r="T41" s="1137"/>
      <c r="U41" s="1137"/>
      <c r="V41" s="1137"/>
      <c r="W41" s="1137"/>
      <c r="X41" s="1141"/>
      <c r="Y41" s="1164"/>
      <c r="Z41" s="1165"/>
      <c r="AA41" s="1137"/>
      <c r="AB41" s="1137"/>
      <c r="AC41" s="1147"/>
      <c r="AD41" s="1137"/>
      <c r="AE41" s="1147"/>
      <c r="AF41" s="1137"/>
      <c r="AG41" s="1132"/>
    </row>
    <row r="42" spans="1:33" ht="17.100000000000001" customHeight="1">
      <c r="A42" s="1166"/>
      <c r="B42" s="1199"/>
      <c r="C42" s="1145"/>
      <c r="D42" s="1145"/>
      <c r="E42" s="1198"/>
      <c r="F42" s="1145"/>
      <c r="G42" s="1198"/>
      <c r="H42" s="1145"/>
      <c r="I42" s="1148"/>
      <c r="J42" s="1136"/>
      <c r="K42" s="1137"/>
      <c r="L42" s="1137"/>
      <c r="M42" s="1137"/>
      <c r="N42" s="1137"/>
      <c r="O42" s="1137"/>
      <c r="P42" s="1137"/>
      <c r="Q42" s="1141"/>
      <c r="R42" s="1137"/>
      <c r="S42" s="1137"/>
      <c r="T42" s="1137"/>
      <c r="U42" s="1137"/>
      <c r="V42" s="1137"/>
      <c r="W42" s="1137"/>
      <c r="X42" s="1141"/>
      <c r="Y42" s="1166"/>
      <c r="Z42" s="1199"/>
      <c r="AA42" s="1145"/>
      <c r="AB42" s="1145"/>
      <c r="AC42" s="1198"/>
      <c r="AD42" s="1145"/>
      <c r="AE42" s="1198"/>
      <c r="AF42" s="1145"/>
      <c r="AG42" s="1133"/>
    </row>
    <row r="43" spans="1:33" ht="17.100000000000001" customHeight="1">
      <c r="A43" s="1134" t="s">
        <v>2720</v>
      </c>
      <c r="B43" s="1143" t="str">
        <f>IF(AS1&lt;&gt;"","TKC"&amp;TEXT(AS1,"yy")&amp;"建更"&amp;IF(LEFT(第三面!F4,1)="山","梨",LEFT(第三面!F4,1))&amp;AS4,"TKC"&amp;"  　"&amp;"建更"&amp;IF(LEFT(第三面!F4,1)="山","梨",LEFT(第三面!F4,1)))</f>
        <v>TKC  　建更</v>
      </c>
      <c r="C43" s="1143"/>
      <c r="D43" s="1143"/>
      <c r="E43" s="1143"/>
      <c r="F43" s="1143"/>
      <c r="G43" s="1143"/>
      <c r="H43" s="1143"/>
      <c r="I43" s="1131" t="s">
        <v>17</v>
      </c>
      <c r="J43" s="1136"/>
      <c r="K43" s="1137"/>
      <c r="L43" s="1137"/>
      <c r="M43" s="1137"/>
      <c r="N43" s="1137"/>
      <c r="O43" s="1137"/>
      <c r="P43" s="1137"/>
      <c r="Q43" s="1141"/>
      <c r="R43" s="1137"/>
      <c r="S43" s="1137"/>
      <c r="T43" s="1137"/>
      <c r="U43" s="1137"/>
      <c r="V43" s="1137"/>
      <c r="W43" s="1137"/>
      <c r="X43" s="1141"/>
      <c r="Y43" s="1134" t="s">
        <v>2720</v>
      </c>
      <c r="Z43" s="1143" t="str">
        <f>IF(AS2="","TKC"&amp;"  　"&amp;"建更"&amp;IF(LEFT(第三面!F4,1)="山","梨",LEFT(第三面!F4,1)),B43)</f>
        <v>TKC  　建更</v>
      </c>
      <c r="AA43" s="1143"/>
      <c r="AB43" s="1143"/>
      <c r="AC43" s="1143"/>
      <c r="AD43" s="1143"/>
      <c r="AE43" s="1143"/>
      <c r="AF43" s="1143"/>
      <c r="AG43" s="1131" t="s">
        <v>17</v>
      </c>
    </row>
    <row r="44" spans="1:33" ht="17.100000000000001" customHeight="1">
      <c r="A44" s="1136"/>
      <c r="B44" s="1144"/>
      <c r="C44" s="1144"/>
      <c r="D44" s="1144"/>
      <c r="E44" s="1144"/>
      <c r="F44" s="1144"/>
      <c r="G44" s="1144"/>
      <c r="H44" s="1144"/>
      <c r="I44" s="1132"/>
      <c r="J44" s="1136"/>
      <c r="K44" s="1137"/>
      <c r="L44" s="1137"/>
      <c r="M44" s="1137"/>
      <c r="N44" s="1137"/>
      <c r="O44" s="1137"/>
      <c r="P44" s="1137"/>
      <c r="Q44" s="1141"/>
      <c r="R44" s="1137"/>
      <c r="S44" s="1137"/>
      <c r="T44" s="1137"/>
      <c r="U44" s="1137"/>
      <c r="V44" s="1137"/>
      <c r="W44" s="1137"/>
      <c r="X44" s="1141"/>
      <c r="Y44" s="1136"/>
      <c r="Z44" s="1144"/>
      <c r="AA44" s="1144"/>
      <c r="AB44" s="1144"/>
      <c r="AC44" s="1144"/>
      <c r="AD44" s="1144"/>
      <c r="AE44" s="1144"/>
      <c r="AF44" s="1144"/>
      <c r="AG44" s="1132"/>
    </row>
    <row r="45" spans="1:33" ht="17.100000000000001" customHeight="1">
      <c r="A45" s="1138"/>
      <c r="B45" s="1201"/>
      <c r="C45" s="1201"/>
      <c r="D45" s="1201"/>
      <c r="E45" s="1201"/>
      <c r="F45" s="1201"/>
      <c r="G45" s="1201"/>
      <c r="H45" s="1201"/>
      <c r="I45" s="1133"/>
      <c r="J45" s="1136"/>
      <c r="K45" s="1137"/>
      <c r="L45" s="1137"/>
      <c r="M45" s="1137"/>
      <c r="N45" s="1137"/>
      <c r="O45" s="1137"/>
      <c r="P45" s="1137"/>
      <c r="Q45" s="1141"/>
      <c r="R45" s="1137"/>
      <c r="S45" s="1137"/>
      <c r="T45" s="1137"/>
      <c r="U45" s="1137"/>
      <c r="V45" s="1137"/>
      <c r="W45" s="1137"/>
      <c r="X45" s="1141"/>
      <c r="Y45" s="1138"/>
      <c r="Z45" s="1201"/>
      <c r="AA45" s="1201"/>
      <c r="AB45" s="1201"/>
      <c r="AC45" s="1201"/>
      <c r="AD45" s="1201"/>
      <c r="AE45" s="1201"/>
      <c r="AF45" s="1201"/>
      <c r="AG45" s="1133"/>
    </row>
    <row r="46" spans="1:33" ht="17.100000000000001" customHeight="1">
      <c r="A46" s="1134" t="s">
        <v>2730</v>
      </c>
      <c r="B46" s="1135"/>
      <c r="C46" s="1135"/>
      <c r="D46" s="1135" t="str">
        <f>IF(AS3="","",AS3)</f>
        <v/>
      </c>
      <c r="E46" s="1135"/>
      <c r="F46" s="1135"/>
      <c r="G46" s="1135"/>
      <c r="H46" s="1135"/>
      <c r="I46" s="1140"/>
      <c r="J46" s="1136"/>
      <c r="K46" s="1137"/>
      <c r="L46" s="1137"/>
      <c r="M46" s="1137"/>
      <c r="N46" s="1137"/>
      <c r="O46" s="1137"/>
      <c r="P46" s="1137"/>
      <c r="Q46" s="1141"/>
      <c r="R46" s="1137"/>
      <c r="S46" s="1137"/>
      <c r="T46" s="1137"/>
      <c r="U46" s="1137"/>
      <c r="V46" s="1137"/>
      <c r="W46" s="1137"/>
      <c r="X46" s="1141"/>
      <c r="Y46" s="1134" t="s">
        <v>2721</v>
      </c>
      <c r="Z46" s="1135"/>
      <c r="AA46" s="1135"/>
      <c r="AB46" s="1135" t="str">
        <f>IF(AS2="","",D46)</f>
        <v/>
      </c>
      <c r="AC46" s="1135"/>
      <c r="AD46" s="1135"/>
      <c r="AE46" s="1135"/>
      <c r="AF46" s="1135"/>
      <c r="AG46" s="1140"/>
    </row>
    <row r="47" spans="1:33" ht="17.100000000000001" customHeight="1">
      <c r="A47" s="1136"/>
      <c r="B47" s="1137"/>
      <c r="C47" s="1137"/>
      <c r="D47" s="1137"/>
      <c r="E47" s="1137"/>
      <c r="F47" s="1137"/>
      <c r="G47" s="1137"/>
      <c r="H47" s="1137"/>
      <c r="I47" s="1141"/>
      <c r="J47" s="1136"/>
      <c r="K47" s="1137"/>
      <c r="L47" s="1137"/>
      <c r="M47" s="1137"/>
      <c r="N47" s="1137"/>
      <c r="O47" s="1137"/>
      <c r="P47" s="1137"/>
      <c r="Q47" s="1141"/>
      <c r="R47" s="1137"/>
      <c r="S47" s="1137"/>
      <c r="T47" s="1137"/>
      <c r="U47" s="1137"/>
      <c r="V47" s="1137"/>
      <c r="W47" s="1137"/>
      <c r="X47" s="1141"/>
      <c r="Y47" s="1136"/>
      <c r="Z47" s="1137"/>
      <c r="AA47" s="1137"/>
      <c r="AB47" s="1137"/>
      <c r="AC47" s="1137"/>
      <c r="AD47" s="1137"/>
      <c r="AE47" s="1137"/>
      <c r="AF47" s="1137"/>
      <c r="AG47" s="1141"/>
    </row>
    <row r="48" spans="1:33" ht="17.100000000000001" customHeight="1">
      <c r="A48" s="1138"/>
      <c r="B48" s="1139"/>
      <c r="C48" s="1139"/>
      <c r="D48" s="1139"/>
      <c r="E48" s="1139"/>
      <c r="F48" s="1139"/>
      <c r="G48" s="1139"/>
      <c r="H48" s="1139"/>
      <c r="I48" s="1142"/>
      <c r="J48" s="1138"/>
      <c r="K48" s="1139"/>
      <c r="L48" s="1139"/>
      <c r="M48" s="1139"/>
      <c r="N48" s="1139"/>
      <c r="O48" s="1139"/>
      <c r="P48" s="1139"/>
      <c r="Q48" s="1142"/>
      <c r="R48" s="1139"/>
      <c r="S48" s="1139"/>
      <c r="T48" s="1139"/>
      <c r="U48" s="1139"/>
      <c r="V48" s="1139"/>
      <c r="W48" s="1139"/>
      <c r="X48" s="1142"/>
      <c r="Y48" s="1138"/>
      <c r="Z48" s="1139"/>
      <c r="AA48" s="1139"/>
      <c r="AB48" s="1139"/>
      <c r="AC48" s="1139"/>
      <c r="AD48" s="1139"/>
      <c r="AE48" s="1139"/>
      <c r="AF48" s="1139"/>
      <c r="AG48" s="1142"/>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6">
    <mergeCell ref="A16:AG16"/>
    <mergeCell ref="Z18:AA18"/>
    <mergeCell ref="A1:AG1"/>
    <mergeCell ref="A5:AG5"/>
    <mergeCell ref="A8:AG8"/>
    <mergeCell ref="A11:AG13"/>
    <mergeCell ref="A15:AG15"/>
    <mergeCell ref="AI18:AJ18"/>
    <mergeCell ref="N19:P19"/>
    <mergeCell ref="T19:AF19"/>
    <mergeCell ref="T20:AF20"/>
    <mergeCell ref="T23:AF23"/>
    <mergeCell ref="T22:AF22"/>
    <mergeCell ref="N25:P25"/>
    <mergeCell ref="R25:AF25"/>
    <mergeCell ref="R26:AF26"/>
    <mergeCell ref="J29:AG29"/>
    <mergeCell ref="A37:E39"/>
    <mergeCell ref="F37:I39"/>
    <mergeCell ref="J37:Q39"/>
    <mergeCell ref="R37:X39"/>
    <mergeCell ref="Y37:AG39"/>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46:C48"/>
    <mergeCell ref="D46:I48"/>
    <mergeCell ref="A43:A45"/>
    <mergeCell ref="B43:H45"/>
    <mergeCell ref="I43:I45"/>
    <mergeCell ref="AI27:AM27"/>
    <mergeCell ref="AI28:AM28"/>
    <mergeCell ref="AC40:AC42"/>
    <mergeCell ref="A40:B42"/>
    <mergeCell ref="C40:D42"/>
    <mergeCell ref="E40:E42"/>
    <mergeCell ref="F40:F42"/>
    <mergeCell ref="G40:G42"/>
    <mergeCell ref="H40:H42"/>
    <mergeCell ref="I40:I42"/>
    <mergeCell ref="A35:E35"/>
    <mergeCell ref="A36:AG36"/>
    <mergeCell ref="J30:K30"/>
  </mergeCells>
  <phoneticPr fontId="1"/>
  <dataValidations count="5">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 type="list" allowBlank="1" showInputMessage="1" showErrorMessage="1" sqref="AJ29" xr:uid="{9AE57DB6-6B06-46C6-BDBC-216CD3D1D8DA}">
      <formula1>"確,更"</formula1>
    </dataValidation>
    <dataValidation type="list" allowBlank="1" showInputMessage="1" showErrorMessage="1" sqref="AK29" xr:uid="{12B68814-E3B3-493A-97E0-F93784DDE9B9}">
      <formula1>"東,神,埼,千,群,茨,栃,長,梨"</formula1>
    </dataValidation>
    <dataValidation type="list" allowBlank="1" showInputMessage="1" showErrorMessage="1" sqref="AM29" xr:uid="{AC85783A-B2D7-43D2-BAF6-706FF7191A03}">
      <formula1>",－２,－３,－４,－５,－６,－７,－８"</formula1>
    </dataValidation>
    <dataValidation type="list" allowBlank="1" showInputMessage="1" showErrorMessage="1" sqref="AI29" xr:uid="{9BDF73D9-8D10-4E82-A255-46F996F5BCB5}">
      <formula1>"20,21,22,23,24,25,26,27,28,29,30"</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IF(第二面!K17="","",SUBSTITUTE(第二面!K17,"-",""))</f>
        <v/>
      </c>
      <c r="B2" s="900" t="str">
        <f>第二面!K12</f>
        <v/>
      </c>
      <c r="C2" s="902"/>
      <c r="D2" s="902"/>
      <c r="E2" s="902"/>
      <c r="F2" s="900" t="str">
        <f>第二面!K14</f>
        <v/>
      </c>
      <c r="G2" s="902" t="s">
        <v>4033</v>
      </c>
      <c r="H2" s="900" t="str">
        <f>第二面!K15</f>
        <v/>
      </c>
      <c r="I2" s="901" t="str">
        <f>第二面!K16</f>
        <v/>
      </c>
      <c r="J2" s="901" t="str">
        <f>IF(第二面!K17="","",第二面!K17)</f>
        <v/>
      </c>
    </row>
  </sheetData>
  <phoneticPr fontId="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IF(第二面!K27="","",SUBSTITUTE(第二面!K27,"-",""))</f>
        <v/>
      </c>
      <c r="B2" s="900" t="str">
        <f>第二面!K22</f>
        <v/>
      </c>
      <c r="C2" s="902"/>
      <c r="D2" s="902"/>
      <c r="E2" s="902"/>
      <c r="F2" s="900" t="str">
        <f>第二面!K24</f>
        <v/>
      </c>
      <c r="G2" s="902" t="s">
        <v>4033</v>
      </c>
      <c r="H2" s="900" t="str">
        <f>第二面!K25</f>
        <v/>
      </c>
      <c r="I2" s="901" t="str">
        <f>第二面!K26</f>
        <v/>
      </c>
      <c r="J2" s="901" t="str">
        <f>IF(第二面!K27="","",第二面!K27)</f>
        <v/>
      </c>
    </row>
    <row r="4" spans="1:10">
      <c r="A4" s="769" t="str">
        <f>第二面!K28</f>
        <v/>
      </c>
    </row>
  </sheetData>
  <phoneticPr fontId="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IF(第二面!K37="","",第二面!K37)</f>
        <v/>
      </c>
      <c r="B2" s="900" t="str">
        <f>第二面!K32</f>
        <v/>
      </c>
      <c r="C2" s="902"/>
      <c r="D2" s="902"/>
      <c r="E2" s="902"/>
      <c r="F2" s="900" t="str">
        <f>第二面!K34</f>
        <v/>
      </c>
      <c r="G2" s="902"/>
      <c r="H2" s="900" t="str">
        <f>第二面!K35</f>
        <v/>
      </c>
      <c r="I2" s="901" t="str">
        <f>第二面!K36</f>
        <v/>
      </c>
      <c r="J2" s="901" t="str">
        <f>IF(第二面!K37="","",第二面!K37)</f>
        <v/>
      </c>
    </row>
    <row r="4" spans="1:10">
      <c r="A4" s="769" t="str">
        <f>第二面!K38</f>
        <v/>
      </c>
    </row>
  </sheetData>
  <phoneticPr fontId="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IF(第二面!K46="","",第二面!K46)</f>
        <v/>
      </c>
      <c r="B2" s="900" t="str">
        <f>第二面!K41</f>
        <v/>
      </c>
      <c r="C2" s="902"/>
      <c r="D2" s="902"/>
      <c r="E2" s="902"/>
      <c r="F2" s="900" t="str">
        <f>第二面!K43</f>
        <v/>
      </c>
      <c r="G2" s="902" t="s">
        <v>4033</v>
      </c>
      <c r="H2" s="900" t="str">
        <f>第二面!K44</f>
        <v/>
      </c>
      <c r="I2" s="901" t="str">
        <f>第二面!K45</f>
        <v/>
      </c>
      <c r="J2" s="901" t="str">
        <f>IF(第二面!K46="","",第二面!K46)</f>
        <v/>
      </c>
    </row>
    <row r="4" spans="1:10">
      <c r="A4" s="769" t="str">
        <f>第二面!K47</f>
        <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IF(第二面!K55="","",第二面!K55)</f>
        <v/>
      </c>
      <c r="B2" s="900" t="str">
        <f>第二面!K50</f>
        <v/>
      </c>
      <c r="C2" s="902"/>
      <c r="D2" s="902"/>
      <c r="E2" s="902"/>
      <c r="F2" s="900" t="str">
        <f>第二面!K52</f>
        <v/>
      </c>
      <c r="G2" s="902" t="s">
        <v>4033</v>
      </c>
      <c r="H2" s="900" t="str">
        <f>第二面!K53</f>
        <v/>
      </c>
      <c r="I2" s="901" t="str">
        <f>第二面!K54</f>
        <v/>
      </c>
      <c r="J2" s="901" t="str">
        <f>IF(第二面!K55="","",第二面!K55)</f>
        <v/>
      </c>
    </row>
    <row r="4" spans="1:10">
      <c r="A4" s="769" t="str">
        <f>第二面!K56</f>
        <v/>
      </c>
    </row>
  </sheetData>
  <phoneticPr fontI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IF('第二面-3'!K9="","",SUBSTITUTE('第二面-3'!K9,"-",""))</f>
        <v/>
      </c>
      <c r="B2" s="900" t="str">
        <f>'第二面-3'!K4</f>
        <v/>
      </c>
      <c r="C2" s="902"/>
      <c r="D2" s="902"/>
      <c r="E2" s="902"/>
      <c r="F2" s="900" t="str">
        <f>'第二面-3'!K6</f>
        <v/>
      </c>
      <c r="G2" s="902" t="s">
        <v>4033</v>
      </c>
      <c r="H2" s="900" t="str">
        <f>'第二面-3'!K7</f>
        <v/>
      </c>
      <c r="I2" s="901" t="str">
        <f>'第二面-3'!K8</f>
        <v/>
      </c>
      <c r="J2" s="901" t="str">
        <f>'第二面-3'!K9</f>
        <v/>
      </c>
    </row>
    <row r="4" spans="1:10">
      <c r="A4" s="769" t="str">
        <f>第二面!K56</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19" t="s">
        <v>2475</v>
      </c>
      <c r="B1" s="1219"/>
      <c r="C1" s="1219"/>
      <c r="D1" s="1219"/>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row>
    <row r="2" spans="1:31" ht="15.75" customHeight="1">
      <c r="A2" s="1221" t="s">
        <v>2731</v>
      </c>
      <c r="B2" s="1221"/>
      <c r="C2" s="1221"/>
      <c r="D2" s="1221"/>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row>
    <row r="3" spans="1:31" s="318" customFormat="1" ht="15" customHeight="1">
      <c r="A3" s="363" t="s">
        <v>2732</v>
      </c>
      <c r="B3" s="363"/>
      <c r="C3" s="363"/>
      <c r="D3" s="363"/>
      <c r="E3" s="363"/>
      <c r="F3" s="363"/>
      <c r="G3" s="363"/>
      <c r="H3" s="363"/>
      <c r="I3" s="363"/>
      <c r="J3" s="363"/>
      <c r="K3" s="1222"/>
      <c r="L3" s="1222"/>
      <c r="M3" s="1222"/>
      <c r="N3" s="1222"/>
      <c r="O3" s="1222"/>
      <c r="P3" s="1222"/>
      <c r="Q3" s="1222"/>
      <c r="R3" s="1222"/>
      <c r="S3" s="1222"/>
      <c r="T3" s="1222"/>
      <c r="U3" s="1222"/>
      <c r="V3" s="1222"/>
      <c r="W3" s="1222"/>
      <c r="X3" s="1222"/>
      <c r="Y3" s="1222"/>
      <c r="Z3" s="1222"/>
      <c r="AA3" s="1222"/>
      <c r="AB3" s="1222"/>
      <c r="AC3" s="1222"/>
    </row>
    <row r="4" spans="1:31" s="318" customFormat="1" ht="15" customHeight="1">
      <c r="A4" s="320" t="s">
        <v>2733</v>
      </c>
      <c r="B4" s="320"/>
      <c r="C4" s="320"/>
      <c r="D4" s="320"/>
      <c r="E4" s="320"/>
      <c r="F4" s="320"/>
      <c r="G4" s="320"/>
      <c r="H4" s="320"/>
      <c r="I4" s="320"/>
      <c r="J4" s="320"/>
      <c r="K4" s="1116"/>
      <c r="L4" s="1116"/>
      <c r="M4" s="1116"/>
      <c r="N4" s="1116"/>
      <c r="O4" s="1116"/>
      <c r="P4" s="1116"/>
      <c r="Q4" s="1116"/>
      <c r="R4" s="1116"/>
      <c r="S4" s="1116"/>
      <c r="T4" s="1116"/>
      <c r="U4" s="1116"/>
      <c r="V4" s="1116"/>
      <c r="W4" s="1116"/>
      <c r="X4" s="1116"/>
      <c r="Y4" s="1116"/>
      <c r="Z4" s="1116"/>
      <c r="AA4" s="1116"/>
      <c r="AB4" s="1116"/>
      <c r="AC4" s="1116"/>
      <c r="AD4" s="317"/>
    </row>
    <row r="5" spans="1:31" s="318" customFormat="1" ht="15" customHeight="1">
      <c r="A5" s="320" t="s">
        <v>2734</v>
      </c>
      <c r="B5" s="320"/>
      <c r="C5" s="320"/>
      <c r="D5" s="320"/>
      <c r="E5" s="320"/>
      <c r="F5" s="320"/>
      <c r="G5" s="320"/>
      <c r="H5" s="320"/>
      <c r="I5" s="320"/>
      <c r="J5" s="320"/>
      <c r="K5" s="1116"/>
      <c r="L5" s="1116"/>
      <c r="M5" s="1116"/>
      <c r="N5" s="1116"/>
      <c r="O5" s="1116"/>
      <c r="P5" s="1116"/>
      <c r="Q5" s="1116"/>
      <c r="R5" s="1116"/>
      <c r="S5" s="1116"/>
      <c r="T5" s="1116"/>
      <c r="U5" s="1116"/>
      <c r="V5" s="1116"/>
      <c r="W5" s="1116"/>
      <c r="X5" s="1116"/>
      <c r="Y5" s="1116"/>
      <c r="Z5" s="1116"/>
      <c r="AA5" s="1116"/>
      <c r="AB5" s="1116"/>
      <c r="AC5" s="1116"/>
      <c r="AD5" s="317"/>
    </row>
    <row r="6" spans="1:31" s="318" customFormat="1" ht="15" customHeight="1">
      <c r="A6" s="320" t="s">
        <v>2735</v>
      </c>
      <c r="B6" s="320"/>
      <c r="C6" s="320"/>
      <c r="D6" s="320"/>
      <c r="E6" s="320"/>
      <c r="F6" s="320"/>
      <c r="G6" s="320"/>
      <c r="H6" s="320"/>
      <c r="I6" s="320"/>
      <c r="J6" s="320"/>
      <c r="K6" s="1115"/>
      <c r="L6" s="1115"/>
      <c r="M6" s="1115"/>
      <c r="N6" s="322"/>
      <c r="O6" s="322"/>
      <c r="P6" s="322"/>
      <c r="Q6" s="320"/>
      <c r="R6" s="320"/>
      <c r="S6" s="320"/>
      <c r="T6" s="320"/>
      <c r="U6" s="320"/>
      <c r="V6" s="320"/>
      <c r="W6" s="320"/>
      <c r="X6" s="320"/>
      <c r="Y6" s="320"/>
      <c r="Z6" s="320"/>
      <c r="AA6" s="320"/>
      <c r="AB6" s="320"/>
      <c r="AC6" s="320"/>
      <c r="AD6" s="317"/>
    </row>
    <row r="7" spans="1:31" s="318" customFormat="1" ht="15" customHeight="1">
      <c r="A7" s="320" t="s">
        <v>2736</v>
      </c>
      <c r="B7" s="320"/>
      <c r="C7" s="320"/>
      <c r="D7" s="320"/>
      <c r="E7" s="320"/>
      <c r="F7" s="320"/>
      <c r="G7" s="320"/>
      <c r="H7" s="320"/>
      <c r="I7" s="320"/>
      <c r="J7" s="320"/>
      <c r="K7" s="1122"/>
      <c r="L7" s="1122"/>
      <c r="M7" s="1122"/>
      <c r="N7" s="1122"/>
      <c r="O7" s="1122"/>
      <c r="P7" s="1122"/>
      <c r="Q7" s="1122"/>
      <c r="R7" s="1122"/>
      <c r="S7" s="1122"/>
      <c r="T7" s="1122"/>
      <c r="U7" s="1122"/>
      <c r="V7" s="1122"/>
      <c r="W7" s="1122"/>
      <c r="X7" s="1122"/>
      <c r="Y7" s="1122"/>
      <c r="Z7" s="1122"/>
      <c r="AA7" s="1122"/>
      <c r="AB7" s="1122"/>
      <c r="AC7" s="1122"/>
      <c r="AD7" s="317"/>
    </row>
    <row r="8" spans="1:31" s="318" customFormat="1" ht="15" customHeight="1">
      <c r="A8" s="320" t="s">
        <v>2737</v>
      </c>
      <c r="B8" s="320"/>
      <c r="C8" s="320"/>
      <c r="D8" s="320"/>
      <c r="E8" s="320"/>
      <c r="F8" s="320"/>
      <c r="G8" s="320"/>
      <c r="H8" s="320"/>
      <c r="I8" s="320"/>
      <c r="J8" s="320"/>
      <c r="K8" s="1118"/>
      <c r="L8" s="1118"/>
      <c r="M8" s="1118"/>
      <c r="N8" s="1118"/>
      <c r="O8" s="1118"/>
      <c r="P8" s="1118"/>
      <c r="Q8" s="1118"/>
      <c r="R8" s="1118"/>
      <c r="S8" s="1118"/>
      <c r="T8" s="1118"/>
      <c r="U8" s="1118"/>
      <c r="V8" s="1118"/>
      <c r="W8" s="1118"/>
      <c r="X8" s="1118"/>
      <c r="Y8" s="1118"/>
      <c r="Z8" s="1118"/>
      <c r="AA8" s="1118"/>
      <c r="AB8" s="1118"/>
      <c r="AC8" s="1118"/>
      <c r="AD8" s="317"/>
    </row>
    <row r="9" spans="1:31" s="318" customFormat="1" ht="9.9499999999999993" customHeight="1">
      <c r="A9" s="320"/>
      <c r="B9" s="320"/>
      <c r="C9" s="320"/>
      <c r="D9" s="320"/>
      <c r="E9" s="320"/>
      <c r="F9" s="320"/>
      <c r="G9" s="320"/>
      <c r="H9" s="320"/>
      <c r="I9" s="320"/>
      <c r="J9" s="320"/>
      <c r="K9" s="364"/>
      <c r="L9" s="364"/>
      <c r="M9" s="364"/>
      <c r="N9" s="364"/>
      <c r="O9" s="365"/>
      <c r="P9" s="365"/>
      <c r="Q9" s="365"/>
      <c r="R9" s="365"/>
      <c r="S9" s="365"/>
      <c r="T9" s="365"/>
      <c r="U9" s="358"/>
      <c r="V9" s="358"/>
      <c r="W9" s="358"/>
      <c r="X9" s="358"/>
      <c r="Y9" s="358"/>
      <c r="Z9" s="358"/>
      <c r="AA9" s="358"/>
      <c r="AB9" s="358"/>
      <c r="AC9" s="358"/>
      <c r="AD9" s="317"/>
    </row>
    <row r="10" spans="1:31" s="318" customFormat="1" ht="15" customHeight="1" thickBot="1">
      <c r="A10" s="366" t="s">
        <v>2738</v>
      </c>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17"/>
    </row>
    <row r="11" spans="1:31" s="318" customFormat="1" ht="15" customHeight="1" thickBot="1">
      <c r="A11" s="367" t="s">
        <v>2739</v>
      </c>
      <c r="B11" s="367"/>
      <c r="C11" s="367"/>
      <c r="D11" s="367"/>
      <c r="E11" s="367"/>
      <c r="F11" s="368"/>
      <c r="G11" s="368"/>
      <c r="H11" s="368"/>
      <c r="I11" s="368"/>
      <c r="J11" s="368"/>
      <c r="K11" s="368" t="s">
        <v>2565</v>
      </c>
      <c r="L11" s="1217" t="str">
        <f>IFERROR(VLOOKUP(AE11,AF84:AS93,2,FALSE),"")</f>
        <v/>
      </c>
      <c r="M11" s="1217"/>
      <c r="N11" s="1217"/>
      <c r="O11" s="1200" t="s">
        <v>2566</v>
      </c>
      <c r="P11" s="1200"/>
      <c r="Q11" s="1200"/>
      <c r="R11" s="1217" t="str">
        <f>IFERROR(VLOOKUP(AE11,AF84:AR93,3,FALSE),"")</f>
        <v/>
      </c>
      <c r="S11" s="1217"/>
      <c r="T11" s="1217"/>
      <c r="U11" s="1200" t="s">
        <v>2567</v>
      </c>
      <c r="V11" s="1200"/>
      <c r="W11" s="1200"/>
      <c r="X11" s="1210" t="str">
        <f>IFERROR(VLOOKUP(AE11,AF84:AR93,4,FALSE),"")</f>
        <v/>
      </c>
      <c r="Y11" s="1210"/>
      <c r="Z11" s="1210"/>
      <c r="AA11" s="1210"/>
      <c r="AB11" s="1210"/>
      <c r="AC11" s="367" t="s">
        <v>17</v>
      </c>
      <c r="AD11" s="317"/>
      <c r="AE11" s="370"/>
    </row>
    <row r="12" spans="1:31" s="318" customFormat="1" ht="15" customHeight="1">
      <c r="A12" s="367" t="s">
        <v>2734</v>
      </c>
      <c r="B12" s="367"/>
      <c r="C12" s="367"/>
      <c r="D12" s="367"/>
      <c r="E12" s="367"/>
      <c r="F12" s="371"/>
      <c r="G12" s="371"/>
      <c r="H12" s="371"/>
      <c r="I12" s="371"/>
      <c r="J12" s="371"/>
      <c r="K12" s="1212" t="str">
        <f>IFERROR(VLOOKUP(AE11,AF84:AR93,5,FALSE),"")</f>
        <v/>
      </c>
      <c r="L12" s="1212"/>
      <c r="M12" s="1212"/>
      <c r="N12" s="1212"/>
      <c r="O12" s="1212"/>
      <c r="P12" s="1212"/>
      <c r="Q12" s="1212"/>
      <c r="R12" s="1212"/>
      <c r="S12" s="1212"/>
      <c r="T12" s="1212"/>
      <c r="U12" s="1212"/>
      <c r="V12" s="1212"/>
      <c r="W12" s="1212"/>
      <c r="X12" s="1212"/>
      <c r="Y12" s="1212"/>
      <c r="Z12" s="1212"/>
      <c r="AA12" s="1212"/>
      <c r="AB12" s="1212"/>
      <c r="AC12" s="1212"/>
      <c r="AD12" s="317"/>
    </row>
    <row r="13" spans="1:31" s="318" customFormat="1" ht="15" customHeight="1">
      <c r="A13" s="367" t="s">
        <v>2740</v>
      </c>
      <c r="B13" s="367"/>
      <c r="C13" s="367"/>
      <c r="D13" s="367"/>
      <c r="E13" s="367"/>
      <c r="F13" s="367"/>
      <c r="G13" s="367"/>
      <c r="H13" s="367"/>
      <c r="I13" s="367"/>
      <c r="J13" s="367"/>
      <c r="K13" s="368" t="s">
        <v>2565</v>
      </c>
      <c r="L13" s="1217" t="str">
        <f>IFERROR(VLOOKUP(AE11,AF84:AS93,6,FALSE),"")</f>
        <v/>
      </c>
      <c r="M13" s="1217"/>
      <c r="N13" s="1200" t="s">
        <v>2570</v>
      </c>
      <c r="O13" s="1200"/>
      <c r="P13" s="1200"/>
      <c r="Q13" s="1200"/>
      <c r="R13" s="1200"/>
      <c r="S13" s="1210" t="str">
        <f>IFERROR(VLOOKUP(AE11,AF84:AR93,7,FALSE),"")</f>
        <v/>
      </c>
      <c r="T13" s="1210"/>
      <c r="U13" s="1200" t="s">
        <v>2571</v>
      </c>
      <c r="V13" s="1200"/>
      <c r="W13" s="1200"/>
      <c r="X13" s="1200"/>
      <c r="Y13" s="1210" t="str">
        <f>IFERROR(VLOOKUP(AE11,AF84:AR93,8,FALSE),"")</f>
        <v/>
      </c>
      <c r="Z13" s="1210"/>
      <c r="AA13" s="1210"/>
      <c r="AB13" s="1210"/>
      <c r="AC13" s="367" t="s">
        <v>17</v>
      </c>
      <c r="AD13" s="317"/>
    </row>
    <row r="14" spans="1:31" s="318" customFormat="1" ht="15" customHeight="1">
      <c r="A14" s="367"/>
      <c r="B14" s="367"/>
      <c r="C14" s="367"/>
      <c r="D14" s="367"/>
      <c r="E14" s="367"/>
      <c r="F14" s="367"/>
      <c r="G14" s="367"/>
      <c r="H14" s="367"/>
      <c r="I14" s="367"/>
      <c r="J14" s="367"/>
      <c r="K14" s="1212" t="str">
        <f>IFERROR(VLOOKUP(AE11,AF84:AR93,9,FALSE),"")</f>
        <v/>
      </c>
      <c r="L14" s="1212"/>
      <c r="M14" s="1212"/>
      <c r="N14" s="1212"/>
      <c r="O14" s="1212"/>
      <c r="P14" s="1212"/>
      <c r="Q14" s="1212"/>
      <c r="R14" s="1212"/>
      <c r="S14" s="1212"/>
      <c r="T14" s="1212"/>
      <c r="U14" s="1212"/>
      <c r="V14" s="1212"/>
      <c r="W14" s="1212"/>
      <c r="X14" s="1212"/>
      <c r="Y14" s="1212"/>
      <c r="Z14" s="1212"/>
      <c r="AA14" s="1212"/>
      <c r="AB14" s="1212"/>
      <c r="AC14" s="1212"/>
      <c r="AD14" s="317"/>
    </row>
    <row r="15" spans="1:31" s="318" customFormat="1" ht="15" customHeight="1">
      <c r="A15" s="367" t="s">
        <v>2741</v>
      </c>
      <c r="B15" s="367"/>
      <c r="C15" s="367"/>
      <c r="D15" s="367"/>
      <c r="E15" s="367"/>
      <c r="F15" s="367"/>
      <c r="G15" s="367"/>
      <c r="H15" s="367"/>
      <c r="I15" s="367"/>
      <c r="J15" s="367"/>
      <c r="K15" s="1208" t="str">
        <f>IFERROR(VLOOKUP(AE11,AF84:AR93,10,FALSE),"")</f>
        <v/>
      </c>
      <c r="L15" s="1208"/>
      <c r="M15" s="1208"/>
      <c r="N15" s="360"/>
      <c r="O15" s="360"/>
      <c r="P15" s="360"/>
      <c r="Q15" s="367"/>
      <c r="R15" s="367"/>
      <c r="S15" s="367"/>
      <c r="T15" s="367"/>
      <c r="U15" s="367"/>
      <c r="V15" s="367"/>
      <c r="W15" s="367"/>
      <c r="X15" s="367"/>
      <c r="Y15" s="367"/>
      <c r="Z15" s="367"/>
      <c r="AA15" s="367"/>
      <c r="AB15" s="367"/>
      <c r="AC15" s="367"/>
      <c r="AD15" s="317"/>
    </row>
    <row r="16" spans="1:31" s="318" customFormat="1" ht="15" customHeight="1">
      <c r="A16" s="367" t="s">
        <v>2742</v>
      </c>
      <c r="B16" s="367"/>
      <c r="C16" s="367"/>
      <c r="D16" s="367"/>
      <c r="E16" s="367"/>
      <c r="F16" s="367"/>
      <c r="G16" s="367"/>
      <c r="H16" s="367"/>
      <c r="I16" s="367"/>
      <c r="J16" s="367"/>
      <c r="K16" s="1184" t="str">
        <f>IFERROR(VLOOKUP(AE11,AF84:AR93,11,FALSE),"")</f>
        <v/>
      </c>
      <c r="L16" s="1184"/>
      <c r="M16" s="1184"/>
      <c r="N16" s="1184"/>
      <c r="O16" s="1184"/>
      <c r="P16" s="1184"/>
      <c r="Q16" s="1184"/>
      <c r="R16" s="1184"/>
      <c r="S16" s="1184"/>
      <c r="T16" s="1184"/>
      <c r="U16" s="1184"/>
      <c r="V16" s="1184"/>
      <c r="W16" s="1184"/>
      <c r="X16" s="1184"/>
      <c r="Y16" s="1184"/>
      <c r="Z16" s="1184"/>
      <c r="AA16" s="1184"/>
      <c r="AB16" s="1184"/>
      <c r="AC16" s="1184"/>
      <c r="AD16" s="317"/>
    </row>
    <row r="17" spans="1:31" s="318" customFormat="1" ht="15" customHeight="1">
      <c r="A17" s="367" t="s">
        <v>2743</v>
      </c>
      <c r="B17" s="367"/>
      <c r="C17" s="367"/>
      <c r="D17" s="367"/>
      <c r="E17" s="367"/>
      <c r="F17" s="367"/>
      <c r="G17" s="367"/>
      <c r="H17" s="367"/>
      <c r="I17" s="367"/>
      <c r="J17" s="367"/>
      <c r="K17" s="1185" t="str">
        <f>IFERROR(VLOOKUP(AE11,AF84:AR93,12,FALSE),"")</f>
        <v/>
      </c>
      <c r="L17" s="1185"/>
      <c r="M17" s="1185"/>
      <c r="N17" s="1185"/>
      <c r="O17" s="1185"/>
      <c r="P17" s="1185"/>
      <c r="Q17" s="1185"/>
      <c r="R17" s="1185"/>
      <c r="S17" s="1185"/>
      <c r="T17" s="1185"/>
      <c r="U17" s="1185"/>
      <c r="V17" s="1185"/>
      <c r="W17" s="1185"/>
      <c r="X17" s="1185"/>
      <c r="Y17" s="1185"/>
      <c r="Z17" s="1185"/>
      <c r="AA17" s="1185"/>
      <c r="AB17" s="1185"/>
      <c r="AC17" s="1185"/>
      <c r="AD17" s="317"/>
    </row>
    <row r="18" spans="1:31" s="318" customFormat="1" ht="9.9499999999999993" customHeight="1">
      <c r="A18" s="367"/>
      <c r="B18" s="367"/>
      <c r="C18" s="367"/>
      <c r="D18" s="367"/>
      <c r="E18" s="367"/>
      <c r="F18" s="367"/>
      <c r="G18" s="367"/>
      <c r="H18" s="367"/>
      <c r="I18" s="367"/>
      <c r="J18" s="367"/>
      <c r="K18" s="372"/>
      <c r="L18" s="372"/>
      <c r="M18" s="372"/>
      <c r="N18" s="372"/>
      <c r="O18" s="373"/>
      <c r="P18" s="373"/>
      <c r="Q18" s="373"/>
      <c r="R18" s="373"/>
      <c r="S18" s="373"/>
      <c r="T18" s="373"/>
      <c r="U18" s="367"/>
      <c r="V18" s="367"/>
      <c r="W18" s="367"/>
      <c r="X18" s="367"/>
      <c r="Y18" s="367"/>
      <c r="Z18" s="367"/>
      <c r="AA18" s="367"/>
      <c r="AB18" s="367"/>
      <c r="AC18" s="367"/>
      <c r="AD18" s="317"/>
    </row>
    <row r="19" spans="1:31" s="318" customFormat="1" ht="15" customHeight="1">
      <c r="A19" s="366" t="s">
        <v>2744</v>
      </c>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17"/>
    </row>
    <row r="20" spans="1:31" s="318" customFormat="1" ht="15" customHeight="1" thickBot="1">
      <c r="A20" s="367" t="s">
        <v>2745</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17"/>
    </row>
    <row r="21" spans="1:31" s="318" customFormat="1" ht="15" customHeight="1" thickBot="1">
      <c r="A21" s="367" t="s">
        <v>2739</v>
      </c>
      <c r="B21" s="367"/>
      <c r="C21" s="367"/>
      <c r="D21" s="367"/>
      <c r="E21" s="367"/>
      <c r="F21" s="368"/>
      <c r="G21" s="368"/>
      <c r="H21" s="368"/>
      <c r="I21" s="368"/>
      <c r="J21" s="368"/>
      <c r="K21" s="368" t="s">
        <v>2565</v>
      </c>
      <c r="L21" s="1217" t="str">
        <f>IFERROR(VLOOKUP(AE21,AF84:AS93,2,FALSE),"")</f>
        <v/>
      </c>
      <c r="M21" s="1217"/>
      <c r="N21" s="1217"/>
      <c r="O21" s="1200" t="s">
        <v>2566</v>
      </c>
      <c r="P21" s="1200"/>
      <c r="Q21" s="1200"/>
      <c r="R21" s="1217" t="str">
        <f>IFERROR(VLOOKUP(AE21,AF84:AR93,3,FALSE),"")</f>
        <v/>
      </c>
      <c r="S21" s="1217"/>
      <c r="T21" s="1217"/>
      <c r="U21" s="1200" t="s">
        <v>2567</v>
      </c>
      <c r="V21" s="1200"/>
      <c r="W21" s="1200"/>
      <c r="X21" s="1210" t="str">
        <f>IFERROR(VLOOKUP(AE21,AF84:AR93,4,FALSE),"")</f>
        <v/>
      </c>
      <c r="Y21" s="1210"/>
      <c r="Z21" s="1210"/>
      <c r="AA21" s="1210"/>
      <c r="AB21" s="369"/>
      <c r="AC21" s="367" t="s">
        <v>17</v>
      </c>
      <c r="AD21" s="317"/>
      <c r="AE21" s="370"/>
    </row>
    <row r="22" spans="1:31" s="318" customFormat="1" ht="15" customHeight="1">
      <c r="A22" s="367" t="s">
        <v>2746</v>
      </c>
      <c r="B22" s="367"/>
      <c r="C22" s="367"/>
      <c r="D22" s="367"/>
      <c r="E22" s="367"/>
      <c r="F22" s="371"/>
      <c r="G22" s="371"/>
      <c r="H22" s="371"/>
      <c r="I22" s="371"/>
      <c r="J22" s="371"/>
      <c r="K22" s="1212" t="str">
        <f>IFERROR(VLOOKUP(AE21,AF84:AR93,5,FALSE),"")</f>
        <v/>
      </c>
      <c r="L22" s="1212"/>
      <c r="M22" s="1212"/>
      <c r="N22" s="1212"/>
      <c r="O22" s="1212"/>
      <c r="P22" s="1212"/>
      <c r="Q22" s="1212"/>
      <c r="R22" s="1212"/>
      <c r="S22" s="1212"/>
      <c r="T22" s="1212"/>
      <c r="U22" s="1212"/>
      <c r="V22" s="1212"/>
      <c r="W22" s="1212"/>
      <c r="X22" s="1212"/>
      <c r="Y22" s="1212"/>
      <c r="Z22" s="1212"/>
      <c r="AA22" s="1212"/>
      <c r="AB22" s="1212"/>
      <c r="AC22" s="1212"/>
      <c r="AD22" s="317"/>
    </row>
    <row r="23" spans="1:31" s="318" customFormat="1" ht="15" customHeight="1">
      <c r="A23" s="367" t="s">
        <v>2740</v>
      </c>
      <c r="B23" s="367"/>
      <c r="C23" s="367"/>
      <c r="D23" s="367"/>
      <c r="E23" s="367"/>
      <c r="F23" s="367"/>
      <c r="G23" s="367"/>
      <c r="H23" s="367"/>
      <c r="I23" s="367"/>
      <c r="J23" s="367"/>
      <c r="K23" s="368" t="s">
        <v>2565</v>
      </c>
      <c r="L23" s="1210" t="str">
        <f>IFERROR(VLOOKUP(AE21,AF84:AS93,6,FALSE),"")</f>
        <v/>
      </c>
      <c r="M23" s="1210"/>
      <c r="N23" s="1200" t="s">
        <v>2570</v>
      </c>
      <c r="O23" s="1200"/>
      <c r="P23" s="1200"/>
      <c r="Q23" s="1200"/>
      <c r="R23" s="1200"/>
      <c r="S23" s="1210" t="str">
        <f>IFERROR(VLOOKUP(AE21,AF84:AR93,7,FALSE),"")</f>
        <v/>
      </c>
      <c r="T23" s="1210"/>
      <c r="U23" s="1200" t="s">
        <v>2571</v>
      </c>
      <c r="V23" s="1200"/>
      <c r="W23" s="1200"/>
      <c r="X23" s="1200"/>
      <c r="Y23" s="1210" t="str">
        <f>IFERROR(VLOOKUP(AE21,AF84:AR93,8,FALSE),"")</f>
        <v/>
      </c>
      <c r="Z23" s="1210"/>
      <c r="AA23" s="1210"/>
      <c r="AB23" s="369"/>
      <c r="AC23" s="367" t="s">
        <v>17</v>
      </c>
      <c r="AD23" s="317"/>
    </row>
    <row r="24" spans="1:31" s="318" customFormat="1" ht="15" customHeight="1">
      <c r="A24" s="367"/>
      <c r="B24" s="367"/>
      <c r="C24" s="367"/>
      <c r="D24" s="367"/>
      <c r="E24" s="367"/>
      <c r="F24" s="367"/>
      <c r="G24" s="367"/>
      <c r="H24" s="367"/>
      <c r="I24" s="367"/>
      <c r="J24" s="367"/>
      <c r="K24" s="1185" t="str">
        <f>IFERROR(VLOOKUP(AE21,AF84:AR93,9,FALSE),"")</f>
        <v/>
      </c>
      <c r="L24" s="1185"/>
      <c r="M24" s="1185"/>
      <c r="N24" s="1185"/>
      <c r="O24" s="1185"/>
      <c r="P24" s="1185"/>
      <c r="Q24" s="1185"/>
      <c r="R24" s="1185"/>
      <c r="S24" s="1185"/>
      <c r="T24" s="1185"/>
      <c r="U24" s="1185"/>
      <c r="V24" s="1185"/>
      <c r="W24" s="1185"/>
      <c r="X24" s="1185"/>
      <c r="Y24" s="1185"/>
      <c r="Z24" s="1185"/>
      <c r="AA24" s="1185"/>
      <c r="AB24" s="1185"/>
      <c r="AC24" s="1185"/>
      <c r="AD24" s="317"/>
    </row>
    <row r="25" spans="1:31" s="318" customFormat="1" ht="15" customHeight="1">
      <c r="A25" s="367" t="s">
        <v>2741</v>
      </c>
      <c r="B25" s="367"/>
      <c r="C25" s="367"/>
      <c r="D25" s="367"/>
      <c r="E25" s="367"/>
      <c r="F25" s="367"/>
      <c r="G25" s="367"/>
      <c r="H25" s="367"/>
      <c r="I25" s="367"/>
      <c r="J25" s="367"/>
      <c r="K25" s="1208" t="str">
        <f>IFERROR(VLOOKUP(AE21,AF84:AR93,10,FALSE),"")</f>
        <v/>
      </c>
      <c r="L25" s="1208"/>
      <c r="M25" s="1208"/>
      <c r="N25" s="360"/>
      <c r="O25" s="360"/>
      <c r="P25" s="360"/>
      <c r="Q25" s="367"/>
      <c r="R25" s="367"/>
      <c r="S25" s="367"/>
      <c r="T25" s="367"/>
      <c r="U25" s="367"/>
      <c r="V25" s="367"/>
      <c r="W25" s="367"/>
      <c r="X25" s="367"/>
      <c r="Y25" s="367"/>
      <c r="Z25" s="367"/>
      <c r="AA25" s="367"/>
      <c r="AB25" s="367"/>
      <c r="AC25" s="367"/>
      <c r="AD25" s="317"/>
    </row>
    <row r="26" spans="1:31" s="318" customFormat="1" ht="15" customHeight="1">
      <c r="A26" s="367" t="s">
        <v>2742</v>
      </c>
      <c r="B26" s="367"/>
      <c r="C26" s="367"/>
      <c r="D26" s="367"/>
      <c r="E26" s="367"/>
      <c r="F26" s="367"/>
      <c r="G26" s="367"/>
      <c r="H26" s="367"/>
      <c r="I26" s="367"/>
      <c r="J26" s="367"/>
      <c r="K26" s="1184" t="str">
        <f>IFERROR(VLOOKUP(AE21,AF84:AR93,11,FALSE),"")</f>
        <v/>
      </c>
      <c r="L26" s="1184"/>
      <c r="M26" s="1184"/>
      <c r="N26" s="1184"/>
      <c r="O26" s="1184"/>
      <c r="P26" s="1184"/>
      <c r="Q26" s="1184"/>
      <c r="R26" s="1184"/>
      <c r="S26" s="1184"/>
      <c r="T26" s="1184"/>
      <c r="U26" s="1184"/>
      <c r="V26" s="1184"/>
      <c r="W26" s="1184"/>
      <c r="X26" s="1184"/>
      <c r="Y26" s="1184"/>
      <c r="Z26" s="1184"/>
      <c r="AA26" s="1184"/>
      <c r="AB26" s="1184"/>
      <c r="AC26" s="1184"/>
      <c r="AD26" s="317"/>
    </row>
    <row r="27" spans="1:31" s="318" customFormat="1" ht="15" customHeight="1">
      <c r="A27" s="367" t="s">
        <v>2743</v>
      </c>
      <c r="B27" s="367"/>
      <c r="C27" s="367"/>
      <c r="D27" s="367"/>
      <c r="E27" s="367"/>
      <c r="F27" s="367"/>
      <c r="G27" s="367"/>
      <c r="H27" s="367"/>
      <c r="I27" s="367"/>
      <c r="J27" s="367"/>
      <c r="K27" s="1185" t="str">
        <f>IFERROR(VLOOKUP(AE21,AF84:AR93,12,FALSE),"")</f>
        <v/>
      </c>
      <c r="L27" s="1185"/>
      <c r="M27" s="1185"/>
      <c r="N27" s="1185"/>
      <c r="O27" s="1185"/>
      <c r="P27" s="1185"/>
      <c r="Q27" s="1185"/>
      <c r="R27" s="1185"/>
      <c r="S27" s="1185"/>
      <c r="T27" s="1185"/>
      <c r="U27" s="1185"/>
      <c r="V27" s="1185"/>
      <c r="W27" s="1185"/>
      <c r="X27" s="1185"/>
      <c r="Y27" s="1185"/>
      <c r="Z27" s="1185"/>
      <c r="AA27" s="1185"/>
      <c r="AB27" s="1185"/>
      <c r="AC27" s="1185"/>
      <c r="AD27" s="317"/>
    </row>
    <row r="28" spans="1:31" s="318" customFormat="1" ht="15" customHeight="1">
      <c r="A28" s="374" t="s">
        <v>2747</v>
      </c>
      <c r="B28" s="374"/>
      <c r="C28" s="374"/>
      <c r="D28" s="374"/>
      <c r="E28" s="374"/>
      <c r="F28" s="374"/>
      <c r="G28" s="374"/>
      <c r="H28" s="374"/>
      <c r="I28" s="374"/>
      <c r="J28" s="374"/>
      <c r="K28" s="1209" t="str">
        <f>IFERROR(VLOOKUP(AE21,AF84:AR93,13,FALSE),"")</f>
        <v/>
      </c>
      <c r="L28" s="1209"/>
      <c r="M28" s="1209"/>
      <c r="N28" s="1209"/>
      <c r="O28" s="1209"/>
      <c r="P28" s="1209"/>
      <c r="Q28" s="1209"/>
      <c r="R28" s="1209"/>
      <c r="S28" s="1209"/>
      <c r="T28" s="1209"/>
      <c r="U28" s="1209"/>
      <c r="V28" s="1209"/>
      <c r="W28" s="1209"/>
      <c r="X28" s="1209"/>
      <c r="Y28" s="1209"/>
      <c r="Z28" s="1209"/>
      <c r="AA28" s="1209"/>
      <c r="AB28" s="1209"/>
      <c r="AC28" s="1209"/>
      <c r="AD28" s="317"/>
    </row>
    <row r="29" spans="1:31" s="318" customFormat="1" ht="5.0999999999999996" customHeight="1">
      <c r="A29" s="367"/>
      <c r="B29" s="1213"/>
      <c r="C29" s="1213"/>
      <c r="D29" s="1213"/>
      <c r="E29" s="1213"/>
      <c r="F29" s="1213"/>
      <c r="G29" s="1213"/>
      <c r="H29" s="1213"/>
      <c r="I29" s="1213"/>
      <c r="J29" s="1213"/>
      <c r="K29" s="1214"/>
      <c r="L29" s="1214"/>
      <c r="M29" s="1214"/>
      <c r="N29" s="1214"/>
      <c r="O29" s="1214"/>
      <c r="P29" s="1214"/>
      <c r="Q29" s="1214"/>
      <c r="R29" s="1214"/>
      <c r="S29" s="1214"/>
      <c r="T29" s="1214"/>
      <c r="U29" s="1214"/>
      <c r="V29" s="1214"/>
      <c r="W29" s="1214"/>
      <c r="X29" s="1214"/>
      <c r="Y29" s="1214"/>
      <c r="Z29" s="1214"/>
      <c r="AA29" s="1214"/>
      <c r="AB29" s="1214"/>
      <c r="AC29" s="1214"/>
      <c r="AD29" s="317"/>
    </row>
    <row r="30" spans="1:31" s="318" customFormat="1" ht="15" customHeight="1" thickBot="1">
      <c r="A30" s="367" t="s">
        <v>2748</v>
      </c>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17"/>
    </row>
    <row r="31" spans="1:31" s="318" customFormat="1" ht="15" customHeight="1" thickBot="1">
      <c r="A31" s="367" t="s">
        <v>2739</v>
      </c>
      <c r="B31" s="367"/>
      <c r="C31" s="367"/>
      <c r="D31" s="367"/>
      <c r="E31" s="367"/>
      <c r="F31" s="368"/>
      <c r="G31" s="368"/>
      <c r="H31" s="368"/>
      <c r="I31" s="368"/>
      <c r="J31" s="368"/>
      <c r="K31" s="368" t="s">
        <v>2565</v>
      </c>
      <c r="L31" s="1210" t="str">
        <f>IFERROR(VLOOKUP(AE31,AF84:AS93,2,FALSE),"")</f>
        <v/>
      </c>
      <c r="M31" s="1210"/>
      <c r="N31" s="1210"/>
      <c r="O31" s="1200" t="s">
        <v>2566</v>
      </c>
      <c r="P31" s="1200"/>
      <c r="Q31" s="1200"/>
      <c r="R31" s="1210" t="str">
        <f>IFERROR(VLOOKUP(AE31,AF84:AR93,3,FALSE),"")</f>
        <v/>
      </c>
      <c r="S31" s="1210"/>
      <c r="T31" s="1210"/>
      <c r="U31" s="1200" t="s">
        <v>2567</v>
      </c>
      <c r="V31" s="1200"/>
      <c r="W31" s="1200"/>
      <c r="X31" s="1210" t="str">
        <f>IFERROR(VLOOKUP(AE31,AF84:AR93,4,FALSE),"")</f>
        <v/>
      </c>
      <c r="Y31" s="1210"/>
      <c r="Z31" s="1210"/>
      <c r="AA31" s="1210"/>
      <c r="AB31" s="369"/>
      <c r="AC31" s="367" t="s">
        <v>17</v>
      </c>
      <c r="AD31" s="317"/>
      <c r="AE31" s="370"/>
    </row>
    <row r="32" spans="1:31" s="318" customFormat="1" ht="15" customHeight="1">
      <c r="A32" s="367" t="s">
        <v>2746</v>
      </c>
      <c r="B32" s="367"/>
      <c r="C32" s="367"/>
      <c r="D32" s="367"/>
      <c r="E32" s="367"/>
      <c r="F32" s="371"/>
      <c r="G32" s="371"/>
      <c r="H32" s="371"/>
      <c r="I32" s="371"/>
      <c r="J32" s="371"/>
      <c r="K32" s="1212" t="str">
        <f>IFERROR(VLOOKUP(AE31,AF84:AR93,5,FALSE),"")</f>
        <v/>
      </c>
      <c r="L32" s="1212"/>
      <c r="M32" s="1212"/>
      <c r="N32" s="1212"/>
      <c r="O32" s="1212"/>
      <c r="P32" s="1212"/>
      <c r="Q32" s="1212"/>
      <c r="R32" s="1212"/>
      <c r="S32" s="1212"/>
      <c r="T32" s="1212"/>
      <c r="U32" s="1212"/>
      <c r="V32" s="1212"/>
      <c r="W32" s="1212"/>
      <c r="X32" s="1212"/>
      <c r="Y32" s="1212"/>
      <c r="Z32" s="1212"/>
      <c r="AA32" s="1212"/>
      <c r="AB32" s="1212"/>
      <c r="AC32" s="1212"/>
      <c r="AD32" s="317"/>
    </row>
    <row r="33" spans="1:32" s="318" customFormat="1" ht="15" customHeight="1">
      <c r="A33" s="367" t="s">
        <v>2740</v>
      </c>
      <c r="B33" s="367"/>
      <c r="C33" s="367"/>
      <c r="D33" s="367"/>
      <c r="E33" s="367"/>
      <c r="F33" s="367"/>
      <c r="G33" s="367"/>
      <c r="H33" s="367"/>
      <c r="I33" s="367"/>
      <c r="J33" s="367"/>
      <c r="K33" s="368" t="s">
        <v>2565</v>
      </c>
      <c r="L33" s="1217" t="str">
        <f>IFERROR(VLOOKUP(AE31,AF84:AS93,6,FALSE),"")</f>
        <v/>
      </c>
      <c r="M33" s="1217"/>
      <c r="N33" s="1200" t="s">
        <v>2570</v>
      </c>
      <c r="O33" s="1200"/>
      <c r="P33" s="1200"/>
      <c r="Q33" s="1200"/>
      <c r="R33" s="1200"/>
      <c r="S33" s="1210" t="str">
        <f>IFERROR(VLOOKUP(AE31,AF84:AR93,7,FALSE),"")</f>
        <v/>
      </c>
      <c r="T33" s="1210"/>
      <c r="U33" s="1200" t="s">
        <v>2571</v>
      </c>
      <c r="V33" s="1200"/>
      <c r="W33" s="1200"/>
      <c r="X33" s="1200"/>
      <c r="Y33" s="1210" t="str">
        <f>IFERROR(VLOOKUP(AE31,AF84:AR93,8,FALSE),"")</f>
        <v/>
      </c>
      <c r="Z33" s="1210"/>
      <c r="AA33" s="1210"/>
      <c r="AB33" s="369"/>
      <c r="AC33" s="367" t="s">
        <v>17</v>
      </c>
      <c r="AD33" s="317"/>
    </row>
    <row r="34" spans="1:32" s="318" customFormat="1" ht="15" customHeight="1">
      <c r="A34" s="367"/>
      <c r="B34" s="1218"/>
      <c r="C34" s="1218"/>
      <c r="D34" s="1218"/>
      <c r="E34" s="1218"/>
      <c r="F34" s="1218"/>
      <c r="G34" s="1218"/>
      <c r="H34" s="1218"/>
      <c r="I34" s="1218"/>
      <c r="J34" s="1218"/>
      <c r="K34" s="1211" t="str">
        <f>IFERROR(VLOOKUP(AE31,AF84:AR93,9,FALSE),"")</f>
        <v/>
      </c>
      <c r="L34" s="1211"/>
      <c r="M34" s="1211"/>
      <c r="N34" s="1211"/>
      <c r="O34" s="1211"/>
      <c r="P34" s="1211"/>
      <c r="Q34" s="1211"/>
      <c r="R34" s="1211"/>
      <c r="S34" s="1211"/>
      <c r="T34" s="1211"/>
      <c r="U34" s="1211"/>
      <c r="V34" s="1211"/>
      <c r="W34" s="1211"/>
      <c r="X34" s="1211"/>
      <c r="Y34" s="1211"/>
      <c r="Z34" s="1211"/>
      <c r="AA34" s="1211"/>
      <c r="AB34" s="1211"/>
      <c r="AC34" s="1211"/>
      <c r="AD34" s="317"/>
    </row>
    <row r="35" spans="1:32" s="318" customFormat="1" ht="15" customHeight="1">
      <c r="A35" s="367" t="s">
        <v>2741</v>
      </c>
      <c r="B35" s="367"/>
      <c r="C35" s="367"/>
      <c r="D35" s="367"/>
      <c r="E35" s="367"/>
      <c r="F35" s="367"/>
      <c r="G35" s="367"/>
      <c r="H35" s="367"/>
      <c r="I35" s="367"/>
      <c r="J35" s="367"/>
      <c r="K35" s="1208" t="str">
        <f>IFERROR(VLOOKUP(AE31,AF84:AR93,10,FALSE),"")</f>
        <v/>
      </c>
      <c r="L35" s="1208"/>
      <c r="M35" s="1208"/>
      <c r="N35" s="360"/>
      <c r="O35" s="360"/>
      <c r="P35" s="360"/>
      <c r="Q35" s="367"/>
      <c r="R35" s="367"/>
      <c r="S35" s="367"/>
      <c r="T35" s="367"/>
      <c r="U35" s="367"/>
      <c r="V35" s="367"/>
      <c r="W35" s="367"/>
      <c r="X35" s="367"/>
      <c r="Y35" s="367"/>
      <c r="Z35" s="367"/>
      <c r="AA35" s="367"/>
      <c r="AB35" s="367"/>
      <c r="AC35" s="367"/>
      <c r="AD35" s="317"/>
    </row>
    <row r="36" spans="1:32" s="318" customFormat="1" ht="15" customHeight="1">
      <c r="A36" s="367" t="s">
        <v>2742</v>
      </c>
      <c r="B36" s="367"/>
      <c r="C36" s="367"/>
      <c r="D36" s="367"/>
      <c r="E36" s="367"/>
      <c r="F36" s="367"/>
      <c r="G36" s="367"/>
      <c r="H36" s="367"/>
      <c r="I36" s="367"/>
      <c r="J36" s="367"/>
      <c r="K36" s="1184" t="str">
        <f>IFERROR(VLOOKUP(AE31,AF84:AR93,11,FALSE),"")</f>
        <v/>
      </c>
      <c r="L36" s="1184"/>
      <c r="M36" s="1184"/>
      <c r="N36" s="1184"/>
      <c r="O36" s="1184"/>
      <c r="P36" s="1184"/>
      <c r="Q36" s="1184"/>
      <c r="R36" s="1184"/>
      <c r="S36" s="1184"/>
      <c r="T36" s="1184"/>
      <c r="U36" s="1184"/>
      <c r="V36" s="1184"/>
      <c r="W36" s="1184"/>
      <c r="X36" s="1184"/>
      <c r="Y36" s="1184"/>
      <c r="Z36" s="1184"/>
      <c r="AA36" s="1184"/>
      <c r="AB36" s="1184"/>
      <c r="AC36" s="1184"/>
      <c r="AD36" s="317"/>
    </row>
    <row r="37" spans="1:32" s="318" customFormat="1" ht="15" customHeight="1">
      <c r="A37" s="367" t="s">
        <v>2743</v>
      </c>
      <c r="B37" s="367"/>
      <c r="C37" s="367"/>
      <c r="D37" s="367"/>
      <c r="E37" s="367"/>
      <c r="F37" s="367"/>
      <c r="G37" s="367"/>
      <c r="H37" s="367"/>
      <c r="I37" s="367"/>
      <c r="J37" s="367"/>
      <c r="K37" s="1185" t="str">
        <f>IFERROR(VLOOKUP(AE31,AF84:AR93,12,FALSE),"")</f>
        <v/>
      </c>
      <c r="L37" s="1185"/>
      <c r="M37" s="1185"/>
      <c r="N37" s="1185"/>
      <c r="O37" s="1185"/>
      <c r="P37" s="1185"/>
      <c r="Q37" s="1185"/>
      <c r="R37" s="1185"/>
      <c r="S37" s="1185"/>
      <c r="T37" s="1185"/>
      <c r="U37" s="1185"/>
      <c r="V37" s="1185"/>
      <c r="W37" s="1185"/>
      <c r="X37" s="1185"/>
      <c r="Y37" s="1185"/>
      <c r="Z37" s="1185"/>
      <c r="AA37" s="1185"/>
      <c r="AB37" s="1185"/>
      <c r="AC37" s="1185"/>
      <c r="AD37" s="317"/>
    </row>
    <row r="38" spans="1:32" s="318" customFormat="1" ht="15" customHeight="1">
      <c r="A38" s="374" t="s">
        <v>2747</v>
      </c>
      <c r="B38" s="374"/>
      <c r="C38" s="374"/>
      <c r="D38" s="374"/>
      <c r="E38" s="374"/>
      <c r="F38" s="374"/>
      <c r="G38" s="374"/>
      <c r="H38" s="374"/>
      <c r="I38" s="374"/>
      <c r="J38" s="374"/>
      <c r="K38" s="1209" t="str">
        <f>IFERROR(VLOOKUP(AE31,AF84:AR93,13,FALSE),"")</f>
        <v/>
      </c>
      <c r="L38" s="1209"/>
      <c r="M38" s="1209"/>
      <c r="N38" s="1209"/>
      <c r="O38" s="1209"/>
      <c r="P38" s="1209"/>
      <c r="Q38" s="1209"/>
      <c r="R38" s="1209"/>
      <c r="S38" s="1209"/>
      <c r="T38" s="1209"/>
      <c r="U38" s="1209"/>
      <c r="V38" s="1209"/>
      <c r="W38" s="1209"/>
      <c r="X38" s="1209"/>
      <c r="Y38" s="1209"/>
      <c r="Z38" s="1209"/>
      <c r="AA38" s="1209"/>
      <c r="AB38" s="1209"/>
      <c r="AC38" s="1209"/>
      <c r="AD38" s="317"/>
    </row>
    <row r="39" spans="1:32" s="318" customFormat="1" ht="5.0999999999999996" customHeight="1" thickBot="1">
      <c r="A39" s="367"/>
      <c r="B39" s="1213"/>
      <c r="C39" s="1213"/>
      <c r="D39" s="1213"/>
      <c r="E39" s="1213"/>
      <c r="F39" s="1213"/>
      <c r="G39" s="1213"/>
      <c r="H39" s="1213"/>
      <c r="I39" s="1213"/>
      <c r="J39" s="1213"/>
      <c r="K39" s="1214"/>
      <c r="L39" s="1214"/>
      <c r="M39" s="1214"/>
      <c r="N39" s="1214"/>
      <c r="O39" s="1214"/>
      <c r="P39" s="1214"/>
      <c r="Q39" s="1214"/>
      <c r="R39" s="1214"/>
      <c r="S39" s="1214"/>
      <c r="T39" s="1214"/>
      <c r="U39" s="1214"/>
      <c r="V39" s="1214"/>
      <c r="W39" s="1214"/>
      <c r="X39" s="1214"/>
      <c r="Y39" s="1214"/>
      <c r="Z39" s="1214"/>
      <c r="AA39" s="1214"/>
      <c r="AB39" s="1214"/>
      <c r="AC39" s="1214"/>
      <c r="AD39" s="317"/>
    </row>
    <row r="40" spans="1:32" s="318" customFormat="1" ht="15" customHeight="1" thickBot="1">
      <c r="A40" s="367" t="s">
        <v>2739</v>
      </c>
      <c r="B40" s="367"/>
      <c r="C40" s="367"/>
      <c r="D40" s="367"/>
      <c r="E40" s="367"/>
      <c r="F40" s="368"/>
      <c r="G40" s="368"/>
      <c r="H40" s="368"/>
      <c r="I40" s="368"/>
      <c r="J40" s="368"/>
      <c r="K40" s="368" t="s">
        <v>2565</v>
      </c>
      <c r="L40" s="1210" t="str">
        <f>IFERROR(VLOOKUP(AE40,AF84:AS93,2,FALSE),"")</f>
        <v/>
      </c>
      <c r="M40" s="1210"/>
      <c r="N40" s="1210"/>
      <c r="O40" s="1200" t="s">
        <v>2566</v>
      </c>
      <c r="P40" s="1200"/>
      <c r="Q40" s="1200"/>
      <c r="R40" s="1210" t="str">
        <f>IFERROR(VLOOKUP(AE40,AF84:AR93,3,FALSE),"")</f>
        <v/>
      </c>
      <c r="S40" s="1210"/>
      <c r="T40" s="1210"/>
      <c r="U40" s="1200" t="s">
        <v>2567</v>
      </c>
      <c r="V40" s="1200"/>
      <c r="W40" s="1200"/>
      <c r="X40" s="1210" t="str">
        <f>IFERROR(VLOOKUP(AE40,AF84:AR93,4,FALSE),"")</f>
        <v/>
      </c>
      <c r="Y40" s="1210"/>
      <c r="Z40" s="1210"/>
      <c r="AA40" s="1210"/>
      <c r="AB40" s="369"/>
      <c r="AC40" s="367" t="s">
        <v>17</v>
      </c>
      <c r="AD40" s="317"/>
      <c r="AE40" s="370"/>
    </row>
    <row r="41" spans="1:32" s="318" customFormat="1" ht="15" customHeight="1">
      <c r="A41" s="367" t="s">
        <v>2746</v>
      </c>
      <c r="B41" s="367"/>
      <c r="C41" s="367"/>
      <c r="D41" s="367"/>
      <c r="E41" s="367"/>
      <c r="F41" s="371"/>
      <c r="G41" s="371"/>
      <c r="H41" s="371"/>
      <c r="I41" s="371"/>
      <c r="J41" s="371"/>
      <c r="K41" s="1212" t="str">
        <f>IFERROR(VLOOKUP(AE40,AF84:AR93,5,FALSE),"")</f>
        <v/>
      </c>
      <c r="L41" s="1212"/>
      <c r="M41" s="1212"/>
      <c r="N41" s="1212"/>
      <c r="O41" s="1212"/>
      <c r="P41" s="1212"/>
      <c r="Q41" s="1212"/>
      <c r="R41" s="1212"/>
      <c r="S41" s="1212"/>
      <c r="T41" s="1212"/>
      <c r="U41" s="1212"/>
      <c r="V41" s="1212"/>
      <c r="W41" s="1212"/>
      <c r="X41" s="1212"/>
      <c r="Y41" s="1212"/>
      <c r="Z41" s="1212"/>
      <c r="AA41" s="1212"/>
      <c r="AB41" s="1212"/>
      <c r="AC41" s="1212"/>
      <c r="AD41" s="317"/>
    </row>
    <row r="42" spans="1:32" s="318" customFormat="1" ht="15" customHeight="1">
      <c r="A42" s="367" t="s">
        <v>2740</v>
      </c>
      <c r="B42" s="376"/>
      <c r="C42" s="376"/>
      <c r="D42" s="376"/>
      <c r="E42" s="376"/>
      <c r="F42" s="376"/>
      <c r="G42" s="376"/>
      <c r="H42" s="376"/>
      <c r="I42" s="367"/>
      <c r="J42" s="367"/>
      <c r="K42" s="368" t="s">
        <v>2565</v>
      </c>
      <c r="L42" s="1210" t="str">
        <f>IFERROR(VLOOKUP(AE40,AF84:AS93,6,FALSE),"")</f>
        <v/>
      </c>
      <c r="M42" s="1210"/>
      <c r="N42" s="1200" t="s">
        <v>2570</v>
      </c>
      <c r="O42" s="1200"/>
      <c r="P42" s="1200"/>
      <c r="Q42" s="1200"/>
      <c r="R42" s="1200"/>
      <c r="S42" s="1210" t="str">
        <f>IFERROR(VLOOKUP(AE40,AF84:AR93,7,FALSE),"")</f>
        <v/>
      </c>
      <c r="T42" s="1210"/>
      <c r="U42" s="1200" t="s">
        <v>2571</v>
      </c>
      <c r="V42" s="1200"/>
      <c r="W42" s="1200"/>
      <c r="X42" s="1200"/>
      <c r="Y42" s="1210" t="str">
        <f>IFERROR(VLOOKUP(AE40,AF84:AR93,8,FALSE),"")</f>
        <v/>
      </c>
      <c r="Z42" s="1215"/>
      <c r="AA42" s="1215"/>
      <c r="AB42" s="377"/>
      <c r="AC42" s="376" t="s">
        <v>17</v>
      </c>
      <c r="AD42" s="378"/>
      <c r="AE42" s="379"/>
      <c r="AF42" s="379"/>
    </row>
    <row r="43" spans="1:32" s="318" customFormat="1" ht="15" customHeight="1">
      <c r="A43" s="367"/>
      <c r="B43" s="376"/>
      <c r="C43" s="376"/>
      <c r="D43" s="376"/>
      <c r="E43" s="376"/>
      <c r="F43" s="376"/>
      <c r="G43" s="376"/>
      <c r="H43" s="376"/>
      <c r="I43" s="367"/>
      <c r="J43" s="367"/>
      <c r="K43" s="1211" t="str">
        <f>IFERROR(VLOOKUP(AE40,AF84:AR93,9,FALSE),"")</f>
        <v/>
      </c>
      <c r="L43" s="1211"/>
      <c r="M43" s="1211"/>
      <c r="N43" s="1211"/>
      <c r="O43" s="1211"/>
      <c r="P43" s="1211"/>
      <c r="Q43" s="1211"/>
      <c r="R43" s="1211"/>
      <c r="S43" s="1211"/>
      <c r="T43" s="1211"/>
      <c r="U43" s="1211"/>
      <c r="V43" s="1211"/>
      <c r="W43" s="1211"/>
      <c r="X43" s="1211"/>
      <c r="Y43" s="1211"/>
      <c r="Z43" s="1216"/>
      <c r="AA43" s="1216"/>
      <c r="AB43" s="1216"/>
      <c r="AC43" s="1216"/>
      <c r="AD43" s="378"/>
      <c r="AE43" s="379"/>
      <c r="AF43" s="379"/>
    </row>
    <row r="44" spans="1:32" s="318" customFormat="1" ht="15" customHeight="1">
      <c r="A44" s="367" t="s">
        <v>2741</v>
      </c>
      <c r="B44" s="376"/>
      <c r="C44" s="376"/>
      <c r="D44" s="376"/>
      <c r="E44" s="376"/>
      <c r="F44" s="376"/>
      <c r="G44" s="376"/>
      <c r="H44" s="376"/>
      <c r="I44" s="367"/>
      <c r="J44" s="367"/>
      <c r="K44" s="1208" t="str">
        <f>IFERROR(VLOOKUP(AE40,AF84:AR93,10,FALSE),"")</f>
        <v/>
      </c>
      <c r="L44" s="1208"/>
      <c r="M44" s="1208"/>
      <c r="N44" s="360"/>
      <c r="O44" s="360"/>
      <c r="P44" s="360"/>
      <c r="Q44" s="367"/>
      <c r="R44" s="367"/>
      <c r="S44" s="367"/>
      <c r="T44" s="367"/>
      <c r="U44" s="367"/>
      <c r="V44" s="367"/>
      <c r="W44" s="367"/>
      <c r="X44" s="367"/>
      <c r="Y44" s="367"/>
      <c r="Z44" s="376"/>
      <c r="AA44" s="376"/>
      <c r="AB44" s="376"/>
      <c r="AC44" s="376"/>
      <c r="AD44" s="378"/>
      <c r="AE44" s="379"/>
      <c r="AF44" s="379"/>
    </row>
    <row r="45" spans="1:32" s="318" customFormat="1" ht="15" customHeight="1">
      <c r="A45" s="367" t="s">
        <v>2742</v>
      </c>
      <c r="B45" s="367"/>
      <c r="C45" s="367"/>
      <c r="D45" s="367"/>
      <c r="E45" s="367"/>
      <c r="F45" s="367"/>
      <c r="G45" s="367"/>
      <c r="H45" s="367"/>
      <c r="I45" s="367"/>
      <c r="J45" s="367"/>
      <c r="K45" s="1184" t="str">
        <f>IFERROR(VLOOKUP(AE40,AF84:AR93,11,FALSE),"")</f>
        <v/>
      </c>
      <c r="L45" s="1184"/>
      <c r="M45" s="1184"/>
      <c r="N45" s="1184"/>
      <c r="O45" s="1184"/>
      <c r="P45" s="1184"/>
      <c r="Q45" s="1184"/>
      <c r="R45" s="1184"/>
      <c r="S45" s="1184"/>
      <c r="T45" s="1184"/>
      <c r="U45" s="1184"/>
      <c r="V45" s="1184"/>
      <c r="W45" s="1184"/>
      <c r="X45" s="1184"/>
      <c r="Y45" s="1184"/>
      <c r="Z45" s="1184"/>
      <c r="AA45" s="1184"/>
      <c r="AB45" s="1184"/>
      <c r="AC45" s="1184"/>
      <c r="AD45" s="317"/>
    </row>
    <row r="46" spans="1:32" s="318" customFormat="1" ht="15" customHeight="1">
      <c r="A46" s="367" t="s">
        <v>2743</v>
      </c>
      <c r="B46" s="367"/>
      <c r="C46" s="367"/>
      <c r="D46" s="367"/>
      <c r="E46" s="367"/>
      <c r="F46" s="367"/>
      <c r="G46" s="367"/>
      <c r="H46" s="367"/>
      <c r="I46" s="367"/>
      <c r="J46" s="367"/>
      <c r="K46" s="1185" t="str">
        <f>IFERROR(VLOOKUP(AE40,AF84:AR93,12,FALSE),"")</f>
        <v/>
      </c>
      <c r="L46" s="1185"/>
      <c r="M46" s="1185"/>
      <c r="N46" s="1185"/>
      <c r="O46" s="1185"/>
      <c r="P46" s="1185"/>
      <c r="Q46" s="1185"/>
      <c r="R46" s="1185"/>
      <c r="S46" s="1185"/>
      <c r="T46" s="1185"/>
      <c r="U46" s="1185"/>
      <c r="V46" s="1185"/>
      <c r="W46" s="1185"/>
      <c r="X46" s="1185"/>
      <c r="Y46" s="1185"/>
      <c r="Z46" s="1185"/>
      <c r="AA46" s="1185"/>
      <c r="AB46" s="1185"/>
      <c r="AC46" s="1185"/>
      <c r="AD46" s="317"/>
    </row>
    <row r="47" spans="1:32" s="318" customFormat="1" ht="15" customHeight="1">
      <c r="A47" s="374" t="s">
        <v>2747</v>
      </c>
      <c r="B47" s="374"/>
      <c r="C47" s="374"/>
      <c r="D47" s="374"/>
      <c r="E47" s="374"/>
      <c r="F47" s="374"/>
      <c r="G47" s="374"/>
      <c r="H47" s="374"/>
      <c r="I47" s="374"/>
      <c r="J47" s="374"/>
      <c r="K47" s="1209" t="str">
        <f>IFERROR(VLOOKUP(AE40,AF84:AR93,13,FALSE),"")</f>
        <v/>
      </c>
      <c r="L47" s="1209"/>
      <c r="M47" s="1209"/>
      <c r="N47" s="1209"/>
      <c r="O47" s="1209"/>
      <c r="P47" s="1209"/>
      <c r="Q47" s="1209"/>
      <c r="R47" s="1209"/>
      <c r="S47" s="1209"/>
      <c r="T47" s="1209"/>
      <c r="U47" s="1209"/>
      <c r="V47" s="1209"/>
      <c r="W47" s="1209"/>
      <c r="X47" s="1209"/>
      <c r="Y47" s="1209"/>
      <c r="Z47" s="1209"/>
      <c r="AA47" s="1209"/>
      <c r="AB47" s="1209"/>
      <c r="AC47" s="1209"/>
      <c r="AD47" s="317"/>
    </row>
    <row r="48" spans="1:32" s="318" customFormat="1" ht="5.0999999999999996" customHeight="1" thickBot="1">
      <c r="A48" s="367"/>
      <c r="B48" s="1213"/>
      <c r="C48" s="1213"/>
      <c r="D48" s="1213"/>
      <c r="E48" s="1213"/>
      <c r="F48" s="1213"/>
      <c r="G48" s="1213"/>
      <c r="H48" s="1213"/>
      <c r="I48" s="1213"/>
      <c r="J48" s="1213"/>
      <c r="K48" s="1214"/>
      <c r="L48" s="1214"/>
      <c r="M48" s="1214"/>
      <c r="N48" s="1214"/>
      <c r="O48" s="1214"/>
      <c r="P48" s="1214"/>
      <c r="Q48" s="1214"/>
      <c r="R48" s="1214"/>
      <c r="S48" s="1214"/>
      <c r="T48" s="1214"/>
      <c r="U48" s="1214"/>
      <c r="V48" s="1214"/>
      <c r="W48" s="1214"/>
      <c r="X48" s="1214"/>
      <c r="Y48" s="1214"/>
      <c r="Z48" s="1214"/>
      <c r="AA48" s="1214"/>
      <c r="AB48" s="1214"/>
      <c r="AC48" s="1214"/>
      <c r="AD48" s="317"/>
    </row>
    <row r="49" spans="1:31" s="318" customFormat="1" ht="15" customHeight="1" thickBot="1">
      <c r="A49" s="367" t="s">
        <v>2739</v>
      </c>
      <c r="B49" s="367"/>
      <c r="C49" s="367"/>
      <c r="D49" s="367"/>
      <c r="E49" s="367"/>
      <c r="F49" s="368"/>
      <c r="G49" s="368"/>
      <c r="H49" s="368"/>
      <c r="I49" s="368"/>
      <c r="J49" s="368"/>
      <c r="K49" s="368" t="s">
        <v>2565</v>
      </c>
      <c r="L49" s="1210" t="str">
        <f>IFERROR(VLOOKUP(AE49,AF84:AS93,2,FALSE),"")</f>
        <v/>
      </c>
      <c r="M49" s="1210"/>
      <c r="N49" s="1210"/>
      <c r="O49" s="1200" t="s">
        <v>2566</v>
      </c>
      <c r="P49" s="1200"/>
      <c r="Q49" s="1200"/>
      <c r="R49" s="1210" t="str">
        <f>IFERROR(VLOOKUP(AE49,AF84:AR93,3,FALSE),"")</f>
        <v/>
      </c>
      <c r="S49" s="1210"/>
      <c r="T49" s="1210"/>
      <c r="U49" s="1200" t="s">
        <v>2567</v>
      </c>
      <c r="V49" s="1200"/>
      <c r="W49" s="1200"/>
      <c r="X49" s="1210" t="str">
        <f>IFERROR(VLOOKUP(AE49,AF84:AR93,4,FALSE),"")</f>
        <v/>
      </c>
      <c r="Y49" s="1210"/>
      <c r="Z49" s="1210"/>
      <c r="AA49" s="1210"/>
      <c r="AB49" s="369"/>
      <c r="AC49" s="367" t="s">
        <v>17</v>
      </c>
      <c r="AD49" s="317"/>
      <c r="AE49" s="370"/>
    </row>
    <row r="50" spans="1:31" s="318" customFormat="1" ht="15" customHeight="1">
      <c r="A50" s="367" t="s">
        <v>2746</v>
      </c>
      <c r="B50" s="367"/>
      <c r="C50" s="367"/>
      <c r="D50" s="367"/>
      <c r="E50" s="367"/>
      <c r="F50" s="371"/>
      <c r="G50" s="371"/>
      <c r="H50" s="371"/>
      <c r="I50" s="371"/>
      <c r="J50" s="371"/>
      <c r="K50" s="1212" t="str">
        <f>IFERROR(VLOOKUP(AE49,AF84:AR93,5,FALSE),"")</f>
        <v/>
      </c>
      <c r="L50" s="1212"/>
      <c r="M50" s="1212"/>
      <c r="N50" s="1212"/>
      <c r="O50" s="1212"/>
      <c r="P50" s="1212"/>
      <c r="Q50" s="1212"/>
      <c r="R50" s="1212"/>
      <c r="S50" s="1212"/>
      <c r="T50" s="1212"/>
      <c r="U50" s="1212"/>
      <c r="V50" s="1212"/>
      <c r="W50" s="1212"/>
      <c r="X50" s="1212"/>
      <c r="Y50" s="1212"/>
      <c r="Z50" s="1212"/>
      <c r="AA50" s="1212"/>
      <c r="AB50" s="1212"/>
      <c r="AC50" s="1212"/>
      <c r="AD50" s="317"/>
    </row>
    <row r="51" spans="1:31" s="318" customFormat="1" ht="15" customHeight="1">
      <c r="A51" s="367" t="s">
        <v>2740</v>
      </c>
      <c r="B51" s="367"/>
      <c r="C51" s="367"/>
      <c r="D51" s="367"/>
      <c r="E51" s="367"/>
      <c r="F51" s="367"/>
      <c r="G51" s="367"/>
      <c r="H51" s="367"/>
      <c r="I51" s="367"/>
      <c r="J51" s="367"/>
      <c r="K51" s="368" t="s">
        <v>2565</v>
      </c>
      <c r="L51" s="1210" t="str">
        <f>IFERROR(VLOOKUP(AE49,AF84:AS93,6,FALSE),"")</f>
        <v/>
      </c>
      <c r="M51" s="1210"/>
      <c r="N51" s="1200" t="s">
        <v>2570</v>
      </c>
      <c r="O51" s="1200"/>
      <c r="P51" s="1200"/>
      <c r="Q51" s="1200"/>
      <c r="R51" s="1200"/>
      <c r="S51" s="1210" t="str">
        <f>IFERROR(VLOOKUP(AE49,AF84:AR93,7,FALSE),"")</f>
        <v/>
      </c>
      <c r="T51" s="1210"/>
      <c r="U51" s="1200" t="s">
        <v>2571</v>
      </c>
      <c r="V51" s="1200"/>
      <c r="W51" s="1200"/>
      <c r="X51" s="1200"/>
      <c r="Y51" s="1210" t="str">
        <f>IFERROR(VLOOKUP(AE49,AF84:AR93,8,FALSE),"")</f>
        <v/>
      </c>
      <c r="Z51" s="1210"/>
      <c r="AA51" s="1210"/>
      <c r="AB51" s="369"/>
      <c r="AC51" s="367" t="s">
        <v>17</v>
      </c>
      <c r="AD51" s="317"/>
    </row>
    <row r="52" spans="1:31" s="318" customFormat="1" ht="15" customHeight="1">
      <c r="A52" s="367"/>
      <c r="B52" s="367"/>
      <c r="C52" s="367"/>
      <c r="D52" s="367"/>
      <c r="E52" s="367"/>
      <c r="F52" s="367"/>
      <c r="G52" s="367"/>
      <c r="H52" s="367"/>
      <c r="I52" s="367"/>
      <c r="J52" s="367"/>
      <c r="K52" s="1211" t="str">
        <f>IFERROR(VLOOKUP(AE49,AF84:AR93,9,FALSE),"")</f>
        <v/>
      </c>
      <c r="L52" s="1211"/>
      <c r="M52" s="1211"/>
      <c r="N52" s="1211"/>
      <c r="O52" s="1211"/>
      <c r="P52" s="1211"/>
      <c r="Q52" s="1211"/>
      <c r="R52" s="1211"/>
      <c r="S52" s="1211"/>
      <c r="T52" s="1211"/>
      <c r="U52" s="1211"/>
      <c r="V52" s="1211"/>
      <c r="W52" s="1211"/>
      <c r="X52" s="1211"/>
      <c r="Y52" s="1211"/>
      <c r="Z52" s="1211"/>
      <c r="AA52" s="1211"/>
      <c r="AB52" s="1211"/>
      <c r="AC52" s="1211"/>
      <c r="AD52" s="317"/>
    </row>
    <row r="53" spans="1:31" s="318" customFormat="1" ht="15" customHeight="1">
      <c r="A53" s="367" t="s">
        <v>2741</v>
      </c>
      <c r="B53" s="367"/>
      <c r="C53" s="367"/>
      <c r="D53" s="367"/>
      <c r="E53" s="367"/>
      <c r="F53" s="367"/>
      <c r="G53" s="367"/>
      <c r="H53" s="367"/>
      <c r="I53" s="367"/>
      <c r="J53" s="367"/>
      <c r="K53" s="1208" t="str">
        <f>IFERROR(VLOOKUP(AE49,AF84:AR93,10,FALSE),"")</f>
        <v/>
      </c>
      <c r="L53" s="1208"/>
      <c r="M53" s="1208"/>
      <c r="N53" s="360"/>
      <c r="O53" s="360"/>
      <c r="P53" s="360"/>
      <c r="Q53" s="367"/>
      <c r="R53" s="367"/>
      <c r="S53" s="367"/>
      <c r="T53" s="367"/>
      <c r="U53" s="367"/>
      <c r="V53" s="367"/>
      <c r="W53" s="367"/>
      <c r="X53" s="367"/>
      <c r="Y53" s="367"/>
      <c r="Z53" s="367"/>
      <c r="AA53" s="367"/>
      <c r="AB53" s="367"/>
      <c r="AC53" s="367"/>
      <c r="AD53" s="317"/>
    </row>
    <row r="54" spans="1:31" s="318" customFormat="1" ht="15" customHeight="1">
      <c r="A54" s="367" t="s">
        <v>2742</v>
      </c>
      <c r="B54" s="367"/>
      <c r="C54" s="367"/>
      <c r="D54" s="367"/>
      <c r="E54" s="367"/>
      <c r="F54" s="367"/>
      <c r="G54" s="367"/>
      <c r="H54" s="367"/>
      <c r="I54" s="367"/>
      <c r="J54" s="367"/>
      <c r="K54" s="1184" t="str">
        <f>IFERROR(VLOOKUP(AE49,AF84:AR93,11,FALSE),"")</f>
        <v/>
      </c>
      <c r="L54" s="1184"/>
      <c r="M54" s="1184"/>
      <c r="N54" s="1184"/>
      <c r="O54" s="1184"/>
      <c r="P54" s="1184"/>
      <c r="Q54" s="1184"/>
      <c r="R54" s="1184"/>
      <c r="S54" s="1184"/>
      <c r="T54" s="1184"/>
      <c r="U54" s="1184"/>
      <c r="V54" s="1184"/>
      <c r="W54" s="1184"/>
      <c r="X54" s="1184"/>
      <c r="Y54" s="1184"/>
      <c r="Z54" s="1184"/>
      <c r="AA54" s="1184"/>
      <c r="AB54" s="1184"/>
      <c r="AC54" s="1184"/>
      <c r="AD54" s="317"/>
    </row>
    <row r="55" spans="1:31" s="318" customFormat="1" ht="15" customHeight="1">
      <c r="A55" s="367" t="s">
        <v>2743</v>
      </c>
      <c r="B55" s="367"/>
      <c r="C55" s="367"/>
      <c r="D55" s="367"/>
      <c r="E55" s="367"/>
      <c r="F55" s="367"/>
      <c r="G55" s="367"/>
      <c r="H55" s="367"/>
      <c r="I55" s="367"/>
      <c r="J55" s="367"/>
      <c r="K55" s="1185" t="str">
        <f>IFERROR(VLOOKUP(AE49,AF84:AR93,12,FALSE),"")</f>
        <v/>
      </c>
      <c r="L55" s="1185"/>
      <c r="M55" s="1185"/>
      <c r="N55" s="1185"/>
      <c r="O55" s="1185"/>
      <c r="P55" s="1185"/>
      <c r="Q55" s="1185"/>
      <c r="R55" s="1185"/>
      <c r="S55" s="1185"/>
      <c r="T55" s="1185"/>
      <c r="U55" s="1185"/>
      <c r="V55" s="1185"/>
      <c r="W55" s="1185"/>
      <c r="X55" s="1185"/>
      <c r="Y55" s="1185"/>
      <c r="Z55" s="1185"/>
      <c r="AA55" s="1185"/>
      <c r="AB55" s="1185"/>
      <c r="AC55" s="1185"/>
      <c r="AD55" s="317"/>
    </row>
    <row r="56" spans="1:31" s="318" customFormat="1" ht="15" customHeight="1">
      <c r="A56" s="374" t="s">
        <v>2747</v>
      </c>
      <c r="B56" s="374"/>
      <c r="C56" s="374"/>
      <c r="D56" s="374"/>
      <c r="E56" s="374"/>
      <c r="F56" s="374"/>
      <c r="G56" s="374"/>
      <c r="H56" s="374"/>
      <c r="I56" s="374"/>
      <c r="J56" s="374"/>
      <c r="K56" s="1209" t="str">
        <f>IFERROR(VLOOKUP(AE49,AF84:AR93,13,FALSE),"")</f>
        <v/>
      </c>
      <c r="L56" s="1209"/>
      <c r="M56" s="1209"/>
      <c r="N56" s="1209"/>
      <c r="O56" s="1209"/>
      <c r="P56" s="1209"/>
      <c r="Q56" s="1209"/>
      <c r="R56" s="1209"/>
      <c r="S56" s="1209"/>
      <c r="T56" s="1209"/>
      <c r="U56" s="1209"/>
      <c r="V56" s="1209"/>
      <c r="W56" s="1209"/>
      <c r="X56" s="1209"/>
      <c r="Y56" s="1209"/>
      <c r="Z56" s="1209"/>
      <c r="AA56" s="1209"/>
      <c r="AB56" s="1209"/>
      <c r="AC56" s="1209"/>
      <c r="AD56" s="317"/>
    </row>
    <row r="82" spans="1:45">
      <c r="A82" s="333" t="s">
        <v>2586</v>
      </c>
    </row>
    <row r="83" spans="1:45" ht="13.5">
      <c r="A83" s="380" t="s">
        <v>2749</v>
      </c>
      <c r="Y83" s="333" t="s">
        <v>2588</v>
      </c>
      <c r="AC83" s="333" t="s">
        <v>2588</v>
      </c>
      <c r="AF83" s="333" t="s">
        <v>2750</v>
      </c>
      <c r="AJ83" s="333" t="s">
        <v>2750</v>
      </c>
    </row>
    <row r="84" spans="1:45" ht="13.5">
      <c r="A84" s="380" t="s">
        <v>2751</v>
      </c>
      <c r="Y84" s="333" t="s">
        <v>2590</v>
      </c>
      <c r="AC84" s="333" t="s">
        <v>2591</v>
      </c>
      <c r="AF84" s="333" t="s">
        <v>2563</v>
      </c>
      <c r="AG84" s="333">
        <f>'第二面（入力）'!L2</f>
        <v>0</v>
      </c>
      <c r="AH84" s="333">
        <f>'第二面（入力）'!S2</f>
        <v>0</v>
      </c>
      <c r="AI84" s="381">
        <f>'第二面（入力）'!Z2</f>
        <v>0</v>
      </c>
      <c r="AJ84" s="333">
        <f>'第二面（入力）'!K3</f>
        <v>0</v>
      </c>
      <c r="AK84" s="333">
        <f>'第二面（入力）'!L4</f>
        <v>0</v>
      </c>
      <c r="AL84" s="333">
        <f>'第二面（入力）'!T4</f>
        <v>0</v>
      </c>
      <c r="AM84" s="381">
        <f>'第二面（入力）'!AA4</f>
        <v>0</v>
      </c>
      <c r="AN84" s="333">
        <f>'第二面（入力）'!K5</f>
        <v>0</v>
      </c>
      <c r="AO84" s="333">
        <f>'第二面（入力）'!K6</f>
        <v>0</v>
      </c>
      <c r="AP84" s="333">
        <f>'第二面（入力）'!K7</f>
        <v>0</v>
      </c>
      <c r="AQ84" s="381">
        <f>'第二面（入力）'!K8</f>
        <v>0</v>
      </c>
      <c r="AR84" s="381">
        <f>'第二面（入力）'!K9</f>
        <v>0</v>
      </c>
      <c r="AS84" s="333" t="str">
        <f>IF('第二面（入力）'!$K$10="","",'第二面（入力）'!$K$10)</f>
        <v/>
      </c>
    </row>
    <row r="85" spans="1:45" ht="13.5">
      <c r="A85" s="380" t="s">
        <v>2752</v>
      </c>
      <c r="Y85" s="333" t="s">
        <v>2593</v>
      </c>
      <c r="AC85" s="333" t="s">
        <v>2594</v>
      </c>
      <c r="AF85" s="333" t="s">
        <v>2577</v>
      </c>
      <c r="AG85" s="333">
        <f>'第二面（入力）'!L12</f>
        <v>0</v>
      </c>
      <c r="AH85" s="333">
        <f>'第二面（入力）'!S12</f>
        <v>0</v>
      </c>
      <c r="AI85" s="381">
        <f>'第二面（入力）'!Z12</f>
        <v>0</v>
      </c>
      <c r="AJ85" s="333">
        <f>'第二面（入力）'!K13</f>
        <v>0</v>
      </c>
      <c r="AK85" s="333">
        <f>'第二面（入力）'!L14</f>
        <v>0</v>
      </c>
      <c r="AL85" s="333">
        <f>'第二面（入力）'!T14</f>
        <v>0</v>
      </c>
      <c r="AM85" s="381">
        <f>'第二面（入力）'!AA14</f>
        <v>0</v>
      </c>
      <c r="AN85" s="333">
        <f>'第二面（入力）'!K15</f>
        <v>0</v>
      </c>
      <c r="AO85" s="333">
        <f>'第二面（入力）'!K16</f>
        <v>0</v>
      </c>
      <c r="AP85" s="333">
        <f>'第二面（入力）'!K17</f>
        <v>0</v>
      </c>
      <c r="AQ85" s="381">
        <f>'第二面（入力）'!K18</f>
        <v>0</v>
      </c>
      <c r="AR85" s="381">
        <f>'第二面（入力）'!K19</f>
        <v>0</v>
      </c>
      <c r="AS85" s="333" t="str">
        <f>IF('第二面（入力）'!$K$20="","",'第二面（入力）'!$K$20)</f>
        <v/>
      </c>
    </row>
    <row r="86" spans="1:45" ht="13.5">
      <c r="A86" s="380" t="s">
        <v>2753</v>
      </c>
      <c r="Y86" s="333" t="s">
        <v>2596</v>
      </c>
      <c r="AC86" s="333" t="s">
        <v>2597</v>
      </c>
      <c r="AF86" s="333" t="s">
        <v>2578</v>
      </c>
      <c r="AG86" s="333">
        <f>'第二面（入力）'!L22</f>
        <v>0</v>
      </c>
      <c r="AH86" s="333">
        <f>'第二面（入力）'!S22</f>
        <v>0</v>
      </c>
      <c r="AI86" s="381">
        <f>'第二面（入力）'!Z22</f>
        <v>0</v>
      </c>
      <c r="AJ86" s="333">
        <f>'第二面（入力）'!K23</f>
        <v>0</v>
      </c>
      <c r="AK86" s="333">
        <f>'第二面（入力）'!L24</f>
        <v>0</v>
      </c>
      <c r="AL86" s="333">
        <f>'第二面（入力）'!T24</f>
        <v>0</v>
      </c>
      <c r="AM86" s="381">
        <f>'第二面（入力）'!AA24</f>
        <v>0</v>
      </c>
      <c r="AN86" s="333">
        <f>'第二面（入力）'!K25</f>
        <v>0</v>
      </c>
      <c r="AO86" s="333">
        <f>'第二面（入力）'!K26</f>
        <v>0</v>
      </c>
      <c r="AP86" s="333">
        <f>'第二面（入力）'!K27</f>
        <v>0</v>
      </c>
      <c r="AQ86" s="381">
        <f>'第二面（入力）'!K28</f>
        <v>0</v>
      </c>
      <c r="AR86" s="381">
        <f>'第二面（入力）'!K29</f>
        <v>0</v>
      </c>
      <c r="AS86" s="333" t="str">
        <f>IF('第二面（入力）'!$K$30="","",'第二面（入力）'!$K$30)</f>
        <v/>
      </c>
    </row>
    <row r="87" spans="1:45" ht="13.5">
      <c r="A87" s="380" t="s">
        <v>2754</v>
      </c>
      <c r="Y87" s="333" t="s">
        <v>2599</v>
      </c>
      <c r="AC87" s="333" t="s">
        <v>2600</v>
      </c>
      <c r="AF87" s="333" t="s">
        <v>2579</v>
      </c>
      <c r="AG87" s="333">
        <f>'第二面（入力）'!L32</f>
        <v>0</v>
      </c>
      <c r="AH87" s="333">
        <f>'第二面（入力）'!S32</f>
        <v>0</v>
      </c>
      <c r="AI87" s="381">
        <f>'第二面（入力）'!Z32</f>
        <v>0</v>
      </c>
      <c r="AJ87" s="333">
        <f>'第二面（入力）'!K33</f>
        <v>0</v>
      </c>
      <c r="AK87" s="333">
        <f>'第二面（入力）'!L34</f>
        <v>0</v>
      </c>
      <c r="AL87" s="333">
        <f>'第二面（入力）'!T34</f>
        <v>0</v>
      </c>
      <c r="AM87" s="381">
        <f>'第二面（入力）'!AA34</f>
        <v>0</v>
      </c>
      <c r="AN87" s="333">
        <f>'第二面（入力）'!K35</f>
        <v>0</v>
      </c>
      <c r="AO87" s="333">
        <f>'第二面（入力）'!K36</f>
        <v>0</v>
      </c>
      <c r="AP87" s="333">
        <f>'第二面（入力）'!K37</f>
        <v>0</v>
      </c>
      <c r="AQ87" s="381">
        <f>'第二面（入力）'!K38</f>
        <v>0</v>
      </c>
      <c r="AR87" s="381">
        <f>'第二面（入力）'!K39</f>
        <v>0</v>
      </c>
      <c r="AS87" s="333" t="str">
        <f>IF('第二面（入力）'!$K$40="","",'第二面（入力）'!$K$40)</f>
        <v/>
      </c>
    </row>
    <row r="88" spans="1:45" ht="13.5">
      <c r="A88" s="380" t="s">
        <v>2755</v>
      </c>
      <c r="Y88" s="333" t="s">
        <v>2602</v>
      </c>
      <c r="AC88" s="333" t="s">
        <v>2603</v>
      </c>
      <c r="AF88" s="333" t="s">
        <v>2580</v>
      </c>
      <c r="AG88" s="333">
        <f>'第二面（入力）'!L42</f>
        <v>0</v>
      </c>
      <c r="AH88" s="333">
        <f>'第二面（入力）'!S42</f>
        <v>0</v>
      </c>
      <c r="AI88" s="381">
        <f>'第二面（入力）'!Z42</f>
        <v>0</v>
      </c>
      <c r="AJ88" s="333">
        <f>'第二面（入力）'!K43</f>
        <v>0</v>
      </c>
      <c r="AK88" s="333">
        <f>'第二面（入力）'!L44</f>
        <v>0</v>
      </c>
      <c r="AL88" s="333">
        <f>'第二面（入力）'!T44</f>
        <v>0</v>
      </c>
      <c r="AM88" s="381">
        <f>'第二面（入力）'!AA44</f>
        <v>0</v>
      </c>
      <c r="AN88" s="333">
        <f>'第二面（入力）'!K45</f>
        <v>0</v>
      </c>
      <c r="AO88" s="333">
        <f>'第二面（入力）'!K46</f>
        <v>0</v>
      </c>
      <c r="AP88" s="333">
        <f>'第二面（入力）'!K47</f>
        <v>0</v>
      </c>
      <c r="AQ88" s="381">
        <f>'第二面（入力）'!K48</f>
        <v>0</v>
      </c>
      <c r="AR88" s="381">
        <f>'第二面（入力）'!K49</f>
        <v>0</v>
      </c>
      <c r="AS88" s="333" t="str">
        <f>IF('第二面（入力）'!$K$50="","",'第二面（入力）'!$K$50)</f>
        <v/>
      </c>
    </row>
    <row r="89" spans="1:45" ht="13.5">
      <c r="A89" s="380" t="s">
        <v>2756</v>
      </c>
      <c r="Y89" s="333" t="s">
        <v>2605</v>
      </c>
      <c r="AC89" s="333" t="s">
        <v>2606</v>
      </c>
      <c r="AF89" s="333" t="s">
        <v>2581</v>
      </c>
      <c r="AG89" s="333">
        <f>'第二面（入力）'!L52</f>
        <v>0</v>
      </c>
      <c r="AH89" s="333">
        <f>'第二面（入力）'!S52</f>
        <v>0</v>
      </c>
      <c r="AI89" s="381">
        <f>'第二面（入力）'!Z52</f>
        <v>0</v>
      </c>
      <c r="AJ89" s="333">
        <f>'第二面（入力）'!K53</f>
        <v>0</v>
      </c>
      <c r="AK89" s="333">
        <f>'第二面（入力）'!L54</f>
        <v>0</v>
      </c>
      <c r="AL89" s="333">
        <f>'第二面（入力）'!T54</f>
        <v>0</v>
      </c>
      <c r="AM89" s="381">
        <f>'第二面（入力）'!AA54</f>
        <v>0</v>
      </c>
      <c r="AN89" s="333">
        <f>'第二面（入力）'!K55</f>
        <v>0</v>
      </c>
      <c r="AO89" s="333">
        <f>'第二面（入力）'!K56</f>
        <v>0</v>
      </c>
      <c r="AP89" s="333">
        <f>'第二面（入力）'!K57</f>
        <v>0</v>
      </c>
      <c r="AQ89" s="381">
        <f>'第二面（入力）'!K58</f>
        <v>0</v>
      </c>
      <c r="AR89" s="381">
        <f>'第二面（入力）'!K59</f>
        <v>0</v>
      </c>
      <c r="AS89" s="333" t="str">
        <f>IF('第二面（入力）'!$K$60="","",'第二面（入力）'!$K$60)</f>
        <v/>
      </c>
    </row>
    <row r="90" spans="1:45" ht="13.5">
      <c r="A90" s="380" t="s">
        <v>2757</v>
      </c>
      <c r="Y90" s="333" t="s">
        <v>2608</v>
      </c>
      <c r="AC90" s="333" t="s">
        <v>2609</v>
      </c>
      <c r="AF90" s="333" t="s">
        <v>2582</v>
      </c>
      <c r="AG90" s="333">
        <f>'第二面（入力）'!L62</f>
        <v>0</v>
      </c>
      <c r="AH90" s="333">
        <f>'第二面（入力）'!S62</f>
        <v>0</v>
      </c>
      <c r="AI90" s="381">
        <f>'第二面（入力）'!Z62</f>
        <v>0</v>
      </c>
      <c r="AJ90" s="333">
        <f>'第二面（入力）'!K63</f>
        <v>0</v>
      </c>
      <c r="AK90" s="333">
        <f>'第二面（入力）'!L64</f>
        <v>0</v>
      </c>
      <c r="AL90" s="333">
        <f>'第二面（入力）'!T64</f>
        <v>0</v>
      </c>
      <c r="AM90" s="381">
        <f>'第二面（入力）'!AA64</f>
        <v>0</v>
      </c>
      <c r="AN90" s="333">
        <f>'第二面（入力）'!K65</f>
        <v>0</v>
      </c>
      <c r="AO90" s="333">
        <f>'第二面（入力）'!K66</f>
        <v>0</v>
      </c>
      <c r="AP90" s="333">
        <f>'第二面（入力）'!K67</f>
        <v>0</v>
      </c>
      <c r="AQ90" s="381">
        <f>'第二面（入力）'!K68</f>
        <v>0</v>
      </c>
      <c r="AR90" s="381">
        <f>'第二面（入力）'!K69</f>
        <v>0</v>
      </c>
      <c r="AS90" s="333" t="str">
        <f>IF('第二面（入力）'!$K$70="","",'第二面（入力）'!$K$70)</f>
        <v/>
      </c>
    </row>
    <row r="91" spans="1:45" ht="13.5">
      <c r="A91" s="380" t="s">
        <v>2758</v>
      </c>
      <c r="Y91" s="333" t="s">
        <v>2611</v>
      </c>
      <c r="AC91" s="333" t="s">
        <v>2612</v>
      </c>
      <c r="AF91" s="333" t="s">
        <v>2583</v>
      </c>
      <c r="AG91" s="333">
        <f>'第二面（入力）'!L72</f>
        <v>0</v>
      </c>
      <c r="AH91" s="333">
        <f>'第二面（入力）'!S72</f>
        <v>0</v>
      </c>
      <c r="AI91" s="381">
        <f>'第二面（入力）'!Z72</f>
        <v>0</v>
      </c>
      <c r="AJ91" s="333">
        <f>'第二面（入力）'!K73</f>
        <v>0</v>
      </c>
      <c r="AK91" s="333">
        <f>'第二面（入力）'!L74</f>
        <v>0</v>
      </c>
      <c r="AL91" s="333">
        <f>'第二面（入力）'!T74</f>
        <v>0</v>
      </c>
      <c r="AM91" s="381">
        <f>'第二面（入力）'!AA74</f>
        <v>0</v>
      </c>
      <c r="AN91" s="333">
        <f>'第二面（入力）'!K75</f>
        <v>0</v>
      </c>
      <c r="AO91" s="333">
        <f>'第二面（入力）'!K76</f>
        <v>0</v>
      </c>
      <c r="AP91" s="333">
        <f>'第二面（入力）'!K77</f>
        <v>0</v>
      </c>
      <c r="AQ91" s="381">
        <f>'第二面（入力）'!K78</f>
        <v>0</v>
      </c>
      <c r="AR91" s="381">
        <f>'第二面（入力）'!K79</f>
        <v>0</v>
      </c>
      <c r="AS91" s="333" t="str">
        <f>IF('第二面（入力）'!$K$80="","",'第二面（入力）'!$K$80)</f>
        <v/>
      </c>
    </row>
    <row r="92" spans="1:45" ht="13.5">
      <c r="A92" s="380" t="s">
        <v>2759</v>
      </c>
      <c r="Y92" s="333" t="s">
        <v>2614</v>
      </c>
      <c r="AC92" s="333" t="s">
        <v>2615</v>
      </c>
      <c r="AF92" s="333" t="s">
        <v>2584</v>
      </c>
      <c r="AG92" s="333">
        <f>'第二面（入力）'!L82</f>
        <v>0</v>
      </c>
      <c r="AH92" s="333">
        <f>'第二面（入力）'!S82</f>
        <v>0</v>
      </c>
      <c r="AI92" s="381">
        <f>'第二面（入力）'!Z82</f>
        <v>0</v>
      </c>
      <c r="AJ92" s="333">
        <f>'第二面（入力）'!K83</f>
        <v>0</v>
      </c>
      <c r="AK92" s="333">
        <f>'第二面（入力）'!L84</f>
        <v>0</v>
      </c>
      <c r="AL92" s="333">
        <f>'第二面（入力）'!T84</f>
        <v>0</v>
      </c>
      <c r="AM92" s="381">
        <f>'第二面（入力）'!AA84</f>
        <v>0</v>
      </c>
      <c r="AN92" s="333">
        <f>'第二面（入力）'!K85</f>
        <v>0</v>
      </c>
      <c r="AO92" s="333">
        <f>'第二面（入力）'!K86</f>
        <v>0</v>
      </c>
      <c r="AP92" s="333">
        <f>'第二面（入力）'!K87</f>
        <v>0</v>
      </c>
      <c r="AQ92" s="381">
        <f>'第二面（入力）'!K88</f>
        <v>0</v>
      </c>
      <c r="AR92" s="381">
        <f>'第二面（入力）'!K89</f>
        <v>0</v>
      </c>
      <c r="AS92" s="333" t="str">
        <f>IF('第二面（入力）'!$K$90="","",'第二面（入力）'!$K$90)</f>
        <v/>
      </c>
    </row>
    <row r="93" spans="1:45" ht="13.5">
      <c r="A93" s="380" t="s">
        <v>2760</v>
      </c>
      <c r="Y93" s="333" t="s">
        <v>2617</v>
      </c>
      <c r="AC93" s="333" t="s">
        <v>2618</v>
      </c>
      <c r="AF93" s="333" t="s">
        <v>2585</v>
      </c>
      <c r="AG93" s="333">
        <f>'第二面（入力）'!L92</f>
        <v>0</v>
      </c>
      <c r="AH93" s="333">
        <f>'第二面（入力）'!S92</f>
        <v>0</v>
      </c>
      <c r="AI93" s="381">
        <f>'第二面（入力）'!Z92</f>
        <v>0</v>
      </c>
      <c r="AJ93" s="333">
        <f>'第二面（入力）'!K93</f>
        <v>0</v>
      </c>
      <c r="AK93" s="333">
        <f>'第二面（入力）'!L94</f>
        <v>0</v>
      </c>
      <c r="AL93" s="333">
        <f>'第二面（入力）'!T94</f>
        <v>0</v>
      </c>
      <c r="AM93" s="381">
        <f>'第二面（入力）'!AA94</f>
        <v>0</v>
      </c>
      <c r="AN93" s="333">
        <f>'第二面（入力）'!K95</f>
        <v>0</v>
      </c>
      <c r="AO93" s="333">
        <f>'第二面（入力）'!K96</f>
        <v>0</v>
      </c>
      <c r="AP93" s="333">
        <f>'第二面（入力）'!K97</f>
        <v>0</v>
      </c>
      <c r="AQ93" s="381">
        <f>'第二面（入力）'!K98</f>
        <v>0</v>
      </c>
      <c r="AR93" s="381">
        <f>'第二面（入力）'!K99</f>
        <v>0</v>
      </c>
      <c r="AS93" s="333" t="str">
        <f>IF('第二面（入力）'!$K$100="","",'第二面（入力）'!$K$100)</f>
        <v/>
      </c>
    </row>
    <row r="94" spans="1:45" ht="13.5">
      <c r="A94" s="380" t="s">
        <v>2761</v>
      </c>
      <c r="Y94" s="333" t="s">
        <v>2620</v>
      </c>
      <c r="AC94" s="333" t="s">
        <v>2621</v>
      </c>
    </row>
    <row r="95" spans="1:45" ht="13.5">
      <c r="A95" s="380" t="s">
        <v>2762</v>
      </c>
      <c r="Y95" s="333" t="s">
        <v>2623</v>
      </c>
      <c r="AC95" s="333" t="s">
        <v>2624</v>
      </c>
    </row>
    <row r="96" spans="1:45" ht="13.5">
      <c r="A96" s="380" t="s">
        <v>2763</v>
      </c>
      <c r="Y96" s="333" t="s">
        <v>2626</v>
      </c>
      <c r="AC96" s="333" t="s">
        <v>2627</v>
      </c>
    </row>
    <row r="97" spans="1:29" ht="13.5">
      <c r="A97" s="380" t="s">
        <v>2764</v>
      </c>
      <c r="Y97" s="333" t="s">
        <v>2629</v>
      </c>
      <c r="AC97" s="333" t="s">
        <v>2630</v>
      </c>
    </row>
    <row r="98" spans="1:29" ht="13.5">
      <c r="A98" s="380" t="s">
        <v>2765</v>
      </c>
      <c r="Y98" s="333" t="s">
        <v>2632</v>
      </c>
      <c r="AC98" s="333" t="s">
        <v>2633</v>
      </c>
    </row>
    <row r="99" spans="1:29" ht="13.5">
      <c r="A99" s="380" t="s">
        <v>2766</v>
      </c>
      <c r="Y99" s="333" t="s">
        <v>2635</v>
      </c>
      <c r="AC99" s="333" t="s">
        <v>2636</v>
      </c>
    </row>
    <row r="100" spans="1:29">
      <c r="A100" s="333" t="s">
        <v>2767</v>
      </c>
      <c r="Y100" s="333" t="s">
        <v>2638</v>
      </c>
      <c r="AC100" s="333" t="s">
        <v>2639</v>
      </c>
    </row>
    <row r="101" spans="1:29">
      <c r="A101" s="333" t="s">
        <v>2768</v>
      </c>
      <c r="Y101" s="333" t="s">
        <v>2640</v>
      </c>
      <c r="AC101" s="333" t="s">
        <v>2641</v>
      </c>
    </row>
    <row r="102" spans="1:29" ht="13.5">
      <c r="A102" s="380" t="s">
        <v>2769</v>
      </c>
      <c r="Y102" s="333" t="s">
        <v>2642</v>
      </c>
      <c r="AC102" s="333" t="s">
        <v>2643</v>
      </c>
    </row>
    <row r="103" spans="1:29" ht="13.5">
      <c r="A103" s="380" t="s">
        <v>2770</v>
      </c>
      <c r="Y103" s="333" t="s">
        <v>2644</v>
      </c>
      <c r="AC103" s="333" t="s">
        <v>2645</v>
      </c>
    </row>
    <row r="104" spans="1:29" ht="13.5">
      <c r="A104" s="380" t="s">
        <v>2771</v>
      </c>
      <c r="Y104" s="333" t="s">
        <v>2646</v>
      </c>
      <c r="AC104" s="333" t="s">
        <v>2647</v>
      </c>
    </row>
    <row r="105" spans="1:29" ht="13.5">
      <c r="A105" s="380" t="s">
        <v>2772</v>
      </c>
      <c r="Y105" s="333" t="s">
        <v>2648</v>
      </c>
      <c r="AC105" s="333" t="s">
        <v>2649</v>
      </c>
    </row>
    <row r="106" spans="1:29" ht="13.5">
      <c r="A106" s="380" t="s">
        <v>2773</v>
      </c>
      <c r="Y106" s="333" t="s">
        <v>2650</v>
      </c>
      <c r="AC106" s="333" t="s">
        <v>2651</v>
      </c>
    </row>
    <row r="107" spans="1:29" ht="13.5">
      <c r="A107" s="380" t="s">
        <v>2774</v>
      </c>
      <c r="Y107" s="333" t="s">
        <v>2652</v>
      </c>
      <c r="AC107" s="333" t="s">
        <v>2653</v>
      </c>
    </row>
    <row r="108" spans="1:29">
      <c r="Y108" s="333" t="s">
        <v>2654</v>
      </c>
      <c r="AC108" s="333" t="s">
        <v>2655</v>
      </c>
    </row>
    <row r="109" spans="1:29">
      <c r="Y109" s="333" t="s">
        <v>2656</v>
      </c>
      <c r="AC109" s="333" t="s">
        <v>2657</v>
      </c>
    </row>
    <row r="110" spans="1:29">
      <c r="Y110" s="333" t="s">
        <v>2658</v>
      </c>
      <c r="AC110" s="333" t="s">
        <v>2659</v>
      </c>
    </row>
    <row r="111" spans="1:29">
      <c r="Y111" s="333" t="s">
        <v>2660</v>
      </c>
      <c r="AC111" s="333" t="s">
        <v>2661</v>
      </c>
    </row>
    <row r="112" spans="1:29">
      <c r="Y112" s="333" t="s">
        <v>2662</v>
      </c>
      <c r="AC112" s="333" t="s">
        <v>2663</v>
      </c>
    </row>
    <row r="113" spans="25:29">
      <c r="Y113" s="333" t="s">
        <v>2664</v>
      </c>
      <c r="AC113" s="333" t="s">
        <v>2665</v>
      </c>
    </row>
    <row r="114" spans="25:29">
      <c r="Y114" s="333" t="s">
        <v>2666</v>
      </c>
      <c r="AC114" s="333" t="s">
        <v>2667</v>
      </c>
    </row>
    <row r="115" spans="25:29">
      <c r="Y115" s="333" t="s">
        <v>2668</v>
      </c>
      <c r="AC115" s="333" t="s">
        <v>2669</v>
      </c>
    </row>
    <row r="116" spans="25:29">
      <c r="Y116" s="333" t="s">
        <v>2670</v>
      </c>
      <c r="AC116" s="333" t="s">
        <v>2671</v>
      </c>
    </row>
    <row r="117" spans="25:29">
      <c r="Y117" s="333" t="s">
        <v>2672</v>
      </c>
      <c r="AC117" s="333" t="s">
        <v>2673</v>
      </c>
    </row>
    <row r="118" spans="25:29">
      <c r="Y118" s="333" t="s">
        <v>2674</v>
      </c>
      <c r="AC118" s="333" t="s">
        <v>2675</v>
      </c>
    </row>
    <row r="119" spans="25:29">
      <c r="Y119" s="333" t="s">
        <v>2676</v>
      </c>
      <c r="AC119" s="333" t="s">
        <v>2677</v>
      </c>
    </row>
    <row r="120" spans="25:29">
      <c r="Y120" s="333" t="s">
        <v>2678</v>
      </c>
      <c r="AC120" s="333" t="s">
        <v>2679</v>
      </c>
    </row>
    <row r="121" spans="25:29">
      <c r="Y121" s="333" t="s">
        <v>2680</v>
      </c>
      <c r="AC121" s="333" t="s">
        <v>2681</v>
      </c>
    </row>
    <row r="122" spans="25:29">
      <c r="Y122" s="333" t="s">
        <v>2682</v>
      </c>
      <c r="AC122" s="333" t="s">
        <v>2683</v>
      </c>
    </row>
    <row r="123" spans="25:29">
      <c r="Y123" s="333" t="s">
        <v>2684</v>
      </c>
      <c r="AC123" s="333" t="s">
        <v>2685</v>
      </c>
    </row>
    <row r="124" spans="25:29">
      <c r="Y124" s="333" t="s">
        <v>2686</v>
      </c>
      <c r="AC124" s="333" t="s">
        <v>2687</v>
      </c>
    </row>
    <row r="125" spans="25:29">
      <c r="Y125" s="333" t="s">
        <v>2688</v>
      </c>
      <c r="AC125" s="333" t="s">
        <v>2689</v>
      </c>
    </row>
    <row r="126" spans="25:29">
      <c r="Y126" s="333" t="s">
        <v>2690</v>
      </c>
      <c r="AC126" s="333" t="s">
        <v>2691</v>
      </c>
    </row>
    <row r="127" spans="25:29">
      <c r="Y127" s="333" t="s">
        <v>2692</v>
      </c>
      <c r="AC127" s="333" t="s">
        <v>2693</v>
      </c>
    </row>
    <row r="128" spans="25:29">
      <c r="Y128" s="333" t="s">
        <v>2694</v>
      </c>
      <c r="AC128" s="333" t="s">
        <v>2695</v>
      </c>
    </row>
    <row r="129" spans="25:29">
      <c r="Y129" s="333" t="s">
        <v>2696</v>
      </c>
      <c r="AC129" s="333" t="s">
        <v>2697</v>
      </c>
    </row>
    <row r="130" spans="25:29">
      <c r="Y130" s="333" t="s">
        <v>2698</v>
      </c>
      <c r="AC130" s="333" t="s">
        <v>2699</v>
      </c>
    </row>
  </sheetData>
  <mergeCells count="94">
    <mergeCell ref="K6:M6"/>
    <mergeCell ref="A1:AC1"/>
    <mergeCell ref="A2:AC2"/>
    <mergeCell ref="K3:AC3"/>
    <mergeCell ref="K4:AC4"/>
    <mergeCell ref="K5:AC5"/>
    <mergeCell ref="K7:AC7"/>
    <mergeCell ref="K8:AC8"/>
    <mergeCell ref="L11:N11"/>
    <mergeCell ref="O11:Q11"/>
    <mergeCell ref="R11:T11"/>
    <mergeCell ref="U11:W11"/>
    <mergeCell ref="X11:AB11"/>
    <mergeCell ref="K12:AC12"/>
    <mergeCell ref="L13:M13"/>
    <mergeCell ref="N13:R13"/>
    <mergeCell ref="S13:T13"/>
    <mergeCell ref="U13:X13"/>
    <mergeCell ref="Y13:AB13"/>
    <mergeCell ref="K14:AC14"/>
    <mergeCell ref="K15:M15"/>
    <mergeCell ref="K16:AC16"/>
    <mergeCell ref="K17:AC17"/>
    <mergeCell ref="L21:N21"/>
    <mergeCell ref="O21:Q21"/>
    <mergeCell ref="R21:T21"/>
    <mergeCell ref="U21:W21"/>
    <mergeCell ref="X21:AA21"/>
    <mergeCell ref="B29:J29"/>
    <mergeCell ref="K29:AC29"/>
    <mergeCell ref="K22:AC22"/>
    <mergeCell ref="L23:M23"/>
    <mergeCell ref="N23:R23"/>
    <mergeCell ref="S23:T23"/>
    <mergeCell ref="U23:X23"/>
    <mergeCell ref="Y23:AA23"/>
    <mergeCell ref="K32:AC32"/>
    <mergeCell ref="K24:AC24"/>
    <mergeCell ref="K25:M25"/>
    <mergeCell ref="K26:AC26"/>
    <mergeCell ref="K27:AC27"/>
    <mergeCell ref="K28:AC28"/>
    <mergeCell ref="L31:N31"/>
    <mergeCell ref="O31:Q31"/>
    <mergeCell ref="R31:T31"/>
    <mergeCell ref="U31:W31"/>
    <mergeCell ref="X31:AA31"/>
    <mergeCell ref="B39:J39"/>
    <mergeCell ref="K39:AC39"/>
    <mergeCell ref="L33:M33"/>
    <mergeCell ref="N33:R33"/>
    <mergeCell ref="S33:T33"/>
    <mergeCell ref="U33:X33"/>
    <mergeCell ref="Y33:AA33"/>
    <mergeCell ref="B34:J34"/>
    <mergeCell ref="K34:AC34"/>
    <mergeCell ref="K41:AC41"/>
    <mergeCell ref="K35:M35"/>
    <mergeCell ref="K36:AC36"/>
    <mergeCell ref="K37:AC37"/>
    <mergeCell ref="K38:AC38"/>
    <mergeCell ref="L40:N40"/>
    <mergeCell ref="O40:Q40"/>
    <mergeCell ref="R40:T40"/>
    <mergeCell ref="U40:W40"/>
    <mergeCell ref="X40:AA40"/>
    <mergeCell ref="B48:J48"/>
    <mergeCell ref="K48:AC48"/>
    <mergeCell ref="L42:M42"/>
    <mergeCell ref="N42:R42"/>
    <mergeCell ref="S42:T42"/>
    <mergeCell ref="U42:X42"/>
    <mergeCell ref="Y42:AA42"/>
    <mergeCell ref="K43:AC43"/>
    <mergeCell ref="K50:AC50"/>
    <mergeCell ref="K44:M44"/>
    <mergeCell ref="K45:AC45"/>
    <mergeCell ref="K46:AC46"/>
    <mergeCell ref="K47:AC47"/>
    <mergeCell ref="L49:N49"/>
    <mergeCell ref="O49:Q49"/>
    <mergeCell ref="R49:T49"/>
    <mergeCell ref="U49:W49"/>
    <mergeCell ref="X49:AA49"/>
    <mergeCell ref="K53:M53"/>
    <mergeCell ref="K54:AC54"/>
    <mergeCell ref="K55:AC55"/>
    <mergeCell ref="K56:AC56"/>
    <mergeCell ref="L51:M51"/>
    <mergeCell ref="N51:R51"/>
    <mergeCell ref="S51:T51"/>
    <mergeCell ref="U51:X51"/>
    <mergeCell ref="Y51:AA51"/>
    <mergeCell ref="K52:AC52"/>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2" t="s">
        <v>2775</v>
      </c>
      <c r="B1" s="382"/>
      <c r="C1" s="382"/>
      <c r="D1" s="382"/>
      <c r="E1" s="382"/>
      <c r="F1" s="382"/>
      <c r="G1" s="382"/>
      <c r="H1" s="382"/>
      <c r="I1" s="382"/>
      <c r="J1" s="382"/>
      <c r="K1" s="383"/>
      <c r="L1" s="383"/>
      <c r="M1" s="383"/>
      <c r="N1" s="383"/>
      <c r="O1" s="383"/>
      <c r="P1" s="383"/>
      <c r="Q1" s="383"/>
      <c r="R1" s="383"/>
      <c r="S1" s="383"/>
      <c r="T1" s="383"/>
      <c r="U1" s="383"/>
      <c r="V1" s="383"/>
      <c r="W1" s="383"/>
      <c r="X1" s="383"/>
      <c r="Y1" s="383"/>
      <c r="Z1" s="383"/>
      <c r="AA1" s="383"/>
      <c r="AB1" s="383"/>
      <c r="AC1" s="383"/>
      <c r="AD1" s="317"/>
    </row>
    <row r="2" spans="1:31" s="318" customFormat="1" ht="15" customHeight="1">
      <c r="A2" s="320" t="s">
        <v>2776</v>
      </c>
      <c r="B2" s="320"/>
      <c r="C2" s="320"/>
      <c r="D2" s="320"/>
      <c r="E2" s="320"/>
      <c r="F2" s="320"/>
      <c r="G2" s="320"/>
      <c r="H2" s="320"/>
      <c r="I2" s="320"/>
      <c r="J2" s="320"/>
      <c r="K2" s="365"/>
      <c r="L2" s="365"/>
      <c r="M2" s="365"/>
      <c r="N2" s="365"/>
      <c r="O2" s="365"/>
      <c r="P2" s="365"/>
      <c r="Q2" s="365"/>
      <c r="R2" s="365"/>
      <c r="S2" s="365"/>
      <c r="T2" s="365"/>
      <c r="U2" s="358"/>
      <c r="V2" s="358"/>
      <c r="W2" s="358"/>
      <c r="X2" s="358"/>
      <c r="Y2" s="358"/>
      <c r="Z2" s="358"/>
      <c r="AA2" s="358"/>
      <c r="AB2" s="358"/>
      <c r="AC2" s="358"/>
      <c r="AD2" s="317"/>
    </row>
    <row r="3" spans="1:31" s="318" customFormat="1" ht="15" customHeight="1" thickBot="1">
      <c r="A3" s="384" t="str">
        <f>IF(M4&lt;&gt;"","■","□")</f>
        <v>□</v>
      </c>
      <c r="B3" s="320" t="s">
        <v>2777</v>
      </c>
      <c r="C3" s="320"/>
      <c r="D3" s="320"/>
      <c r="E3" s="320"/>
      <c r="F3" s="320"/>
      <c r="G3" s="320"/>
      <c r="H3" s="320"/>
      <c r="I3" s="320"/>
      <c r="J3" s="320"/>
      <c r="K3" s="365"/>
      <c r="L3" s="365"/>
      <c r="M3" s="365"/>
      <c r="N3" s="365"/>
      <c r="O3" s="365"/>
      <c r="P3" s="365"/>
      <c r="Q3" s="365"/>
      <c r="R3" s="365"/>
      <c r="S3" s="365"/>
      <c r="T3" s="365"/>
      <c r="U3" s="358"/>
      <c r="V3" s="358"/>
      <c r="W3" s="358"/>
      <c r="X3" s="358"/>
      <c r="Y3" s="358"/>
      <c r="Z3" s="358"/>
      <c r="AA3" s="358"/>
      <c r="AB3" s="358"/>
      <c r="AC3" s="358"/>
      <c r="AD3" s="317"/>
    </row>
    <row r="4" spans="1:31" s="318" customFormat="1" ht="15" customHeight="1" thickBot="1">
      <c r="A4" s="320" t="s">
        <v>2778</v>
      </c>
      <c r="B4" s="320"/>
      <c r="C4" s="320"/>
      <c r="D4" s="320"/>
      <c r="E4" s="320"/>
      <c r="F4" s="324"/>
      <c r="G4" s="324"/>
      <c r="H4" s="324"/>
      <c r="I4" s="324"/>
      <c r="J4" s="324"/>
      <c r="K4" s="324"/>
      <c r="L4" s="324"/>
      <c r="M4" s="1212" t="str">
        <f>IFERROR(VLOOKUP(AE4,AF81:AR90,5,FALSE),"")</f>
        <v/>
      </c>
      <c r="N4" s="1212"/>
      <c r="O4" s="1212"/>
      <c r="P4" s="1212"/>
      <c r="Q4" s="1212"/>
      <c r="R4" s="1212"/>
      <c r="S4" s="1212"/>
      <c r="T4" s="1212"/>
      <c r="U4" s="1212"/>
      <c r="V4" s="1212"/>
      <c r="W4" s="1212"/>
      <c r="X4" s="1212"/>
      <c r="Y4" s="1212"/>
      <c r="Z4" s="1212"/>
      <c r="AA4" s="1212"/>
      <c r="AB4" s="1212"/>
      <c r="AC4" s="1212"/>
      <c r="AD4" s="317"/>
      <c r="AE4" s="370"/>
    </row>
    <row r="5" spans="1:31" s="318" customFormat="1" ht="15" customHeight="1">
      <c r="A5" s="320" t="s">
        <v>2779</v>
      </c>
      <c r="B5" s="320"/>
      <c r="C5" s="320"/>
      <c r="D5" s="320"/>
      <c r="E5" s="320"/>
      <c r="F5" s="321"/>
      <c r="G5" s="321"/>
      <c r="H5" s="321"/>
      <c r="I5" s="321"/>
      <c r="J5" s="321"/>
      <c r="K5" s="322"/>
      <c r="L5" s="322"/>
      <c r="M5" s="322" t="s">
        <v>2780</v>
      </c>
      <c r="N5" s="1210" t="str">
        <f>IFERROR(VLOOKUP(AE4,AF81:AS90,14,FALSE),"")</f>
        <v/>
      </c>
      <c r="O5" s="1210"/>
      <c r="P5" s="1210"/>
      <c r="Q5" s="1210"/>
      <c r="R5" s="1210"/>
      <c r="S5" s="1210"/>
      <c r="T5" s="1210"/>
      <c r="U5" s="1210"/>
      <c r="V5" s="320" t="s">
        <v>17</v>
      </c>
      <c r="W5" s="322"/>
      <c r="X5" s="322"/>
      <c r="Y5" s="322"/>
      <c r="Z5" s="322"/>
      <c r="AA5" s="322"/>
      <c r="AB5" s="322"/>
      <c r="AC5" s="320"/>
      <c r="AD5" s="317"/>
    </row>
    <row r="6" spans="1:31" s="318" customFormat="1" ht="15" customHeight="1" thickBot="1">
      <c r="A6" s="384" t="str">
        <f>IF(M7&lt;&gt;"","■","□")</f>
        <v>□</v>
      </c>
      <c r="B6" s="320" t="s">
        <v>2781</v>
      </c>
      <c r="C6" s="320"/>
      <c r="D6" s="320"/>
      <c r="E6" s="320"/>
      <c r="F6" s="320"/>
      <c r="G6" s="320"/>
      <c r="H6" s="320"/>
      <c r="I6" s="320"/>
      <c r="J6" s="320"/>
      <c r="K6" s="365"/>
      <c r="L6" s="365"/>
      <c r="M6" s="365"/>
      <c r="N6" s="365"/>
      <c r="O6" s="365"/>
      <c r="P6" s="365"/>
      <c r="Q6" s="365"/>
      <c r="R6" s="365"/>
      <c r="S6" s="365"/>
      <c r="T6" s="365"/>
      <c r="U6" s="358"/>
      <c r="V6" s="358"/>
      <c r="W6" s="358"/>
      <c r="X6" s="358"/>
      <c r="Y6" s="358"/>
      <c r="Z6" s="358"/>
      <c r="AA6" s="358"/>
      <c r="AB6" s="358"/>
      <c r="AC6" s="358"/>
      <c r="AD6" s="317"/>
    </row>
    <row r="7" spans="1:31" s="318" customFormat="1" ht="15" customHeight="1" thickBot="1">
      <c r="A7" s="320" t="s">
        <v>2778</v>
      </c>
      <c r="B7" s="320"/>
      <c r="C7" s="320"/>
      <c r="D7" s="320"/>
      <c r="E7" s="320"/>
      <c r="F7" s="324"/>
      <c r="G7" s="324"/>
      <c r="H7" s="324"/>
      <c r="I7" s="324"/>
      <c r="J7" s="324"/>
      <c r="K7" s="324"/>
      <c r="L7" s="324"/>
      <c r="M7" s="1212" t="str">
        <f>IFERROR(VLOOKUP(AE7,AF81:AR90,5,FALSE),"")</f>
        <v/>
      </c>
      <c r="N7" s="1212"/>
      <c r="O7" s="1212"/>
      <c r="P7" s="1212"/>
      <c r="Q7" s="1212"/>
      <c r="R7" s="1212"/>
      <c r="S7" s="1212"/>
      <c r="T7" s="1212"/>
      <c r="U7" s="1212"/>
      <c r="V7" s="1212"/>
      <c r="W7" s="1212"/>
      <c r="X7" s="1212"/>
      <c r="Y7" s="1212"/>
      <c r="Z7" s="1212"/>
      <c r="AA7" s="1212"/>
      <c r="AB7" s="1212"/>
      <c r="AC7" s="1212"/>
      <c r="AD7" s="317"/>
      <c r="AE7" s="370"/>
    </row>
    <row r="8" spans="1:31" s="318" customFormat="1" ht="15" customHeight="1">
      <c r="A8" s="320" t="s">
        <v>2779</v>
      </c>
      <c r="B8" s="320"/>
      <c r="C8" s="320"/>
      <c r="D8" s="320"/>
      <c r="E8" s="320"/>
      <c r="F8" s="321"/>
      <c r="G8" s="321"/>
      <c r="H8" s="321"/>
      <c r="I8" s="321"/>
      <c r="J8" s="321"/>
      <c r="K8" s="322"/>
      <c r="L8" s="322"/>
      <c r="M8" s="360" t="s">
        <v>2780</v>
      </c>
      <c r="N8" s="1210" t="str">
        <f>IFERROR(VLOOKUP(AE7,AF81:AS90,14,FALSE),"")</f>
        <v/>
      </c>
      <c r="O8" s="1210"/>
      <c r="P8" s="1210"/>
      <c r="Q8" s="1210"/>
      <c r="R8" s="1210"/>
      <c r="S8" s="1210"/>
      <c r="T8" s="1210"/>
      <c r="U8" s="1210"/>
      <c r="V8" s="367" t="s">
        <v>17</v>
      </c>
      <c r="W8" s="360"/>
      <c r="X8" s="360"/>
      <c r="Y8" s="360"/>
      <c r="Z8" s="360"/>
      <c r="AA8" s="360"/>
      <c r="AB8" s="360"/>
      <c r="AC8" s="367"/>
      <c r="AD8" s="317"/>
    </row>
    <row r="9" spans="1:31" s="318" customFormat="1" ht="15" customHeight="1" thickBot="1">
      <c r="A9" s="384" t="str">
        <f>IF(OR(M10&lt;&gt;"",M12&lt;&gt;"",M14&lt;&gt;""),"■","□")</f>
        <v>□</v>
      </c>
      <c r="B9" s="320" t="s">
        <v>2782</v>
      </c>
      <c r="C9" s="320"/>
      <c r="D9" s="320"/>
      <c r="E9" s="320"/>
      <c r="F9" s="320"/>
      <c r="G9" s="320"/>
      <c r="H9" s="320"/>
      <c r="I9" s="320"/>
      <c r="J9" s="320"/>
      <c r="K9" s="365"/>
      <c r="L9" s="365"/>
      <c r="M9" s="373"/>
      <c r="N9" s="373"/>
      <c r="O9" s="373"/>
      <c r="P9" s="373"/>
      <c r="Q9" s="373"/>
      <c r="R9" s="373"/>
      <c r="S9" s="373"/>
      <c r="T9" s="373"/>
      <c r="U9" s="385"/>
      <c r="V9" s="385"/>
      <c r="W9" s="385"/>
      <c r="X9" s="385"/>
      <c r="Y9" s="385"/>
      <c r="Z9" s="385"/>
      <c r="AA9" s="385"/>
      <c r="AB9" s="385"/>
      <c r="AC9" s="385"/>
      <c r="AD9" s="317"/>
    </row>
    <row r="10" spans="1:31" s="318" customFormat="1" ht="15" customHeight="1" thickBot="1">
      <c r="A10" s="320" t="s">
        <v>2778</v>
      </c>
      <c r="B10" s="320"/>
      <c r="C10" s="320"/>
      <c r="D10" s="320"/>
      <c r="E10" s="320"/>
      <c r="F10" s="324"/>
      <c r="G10" s="324"/>
      <c r="H10" s="324"/>
      <c r="I10" s="324"/>
      <c r="J10" s="324"/>
      <c r="K10" s="324"/>
      <c r="L10" s="324"/>
      <c r="M10" s="1212" t="str">
        <f>IFERROR(VLOOKUP(AE10,AF81:AR90,5,FALSE),"")</f>
        <v/>
      </c>
      <c r="N10" s="1212"/>
      <c r="O10" s="1212"/>
      <c r="P10" s="1212"/>
      <c r="Q10" s="1212"/>
      <c r="R10" s="1212"/>
      <c r="S10" s="1212"/>
      <c r="T10" s="1212"/>
      <c r="U10" s="1212"/>
      <c r="V10" s="1212"/>
      <c r="W10" s="1212"/>
      <c r="X10" s="1212"/>
      <c r="Y10" s="1212"/>
      <c r="Z10" s="1212"/>
      <c r="AA10" s="1212"/>
      <c r="AB10" s="1212"/>
      <c r="AC10" s="1212"/>
      <c r="AD10" s="317"/>
      <c r="AE10" s="370"/>
    </row>
    <row r="11" spans="1:31" s="318" customFormat="1" ht="15" customHeight="1" thickBot="1">
      <c r="A11" s="320" t="s">
        <v>2783</v>
      </c>
      <c r="B11" s="320"/>
      <c r="C11" s="320"/>
      <c r="D11" s="320"/>
      <c r="E11" s="320"/>
      <c r="F11" s="321"/>
      <c r="G11" s="321"/>
      <c r="H11" s="321"/>
      <c r="I11" s="321"/>
      <c r="J11" s="321"/>
      <c r="K11" s="322"/>
      <c r="L11" s="322"/>
      <c r="M11" s="360" t="s">
        <v>2780</v>
      </c>
      <c r="N11" s="1210" t="str">
        <f>IFERROR(VLOOKUP(AE10,AF81:AS90,14,FALSE),"")</f>
        <v/>
      </c>
      <c r="O11" s="1210"/>
      <c r="P11" s="1210"/>
      <c r="Q11" s="1210"/>
      <c r="R11" s="1210"/>
      <c r="S11" s="1210"/>
      <c r="T11" s="1210"/>
      <c r="U11" s="1210"/>
      <c r="V11" s="367" t="s">
        <v>17</v>
      </c>
      <c r="W11" s="360"/>
      <c r="X11" s="360"/>
      <c r="Y11" s="360"/>
      <c r="Z11" s="360"/>
      <c r="AA11" s="360"/>
      <c r="AB11" s="360"/>
      <c r="AC11" s="367"/>
      <c r="AD11" s="317"/>
    </row>
    <row r="12" spans="1:31" s="318" customFormat="1" ht="15" customHeight="1" thickBot="1">
      <c r="A12" s="320" t="s">
        <v>2778</v>
      </c>
      <c r="B12" s="320"/>
      <c r="C12" s="320"/>
      <c r="D12" s="320"/>
      <c r="E12" s="320"/>
      <c r="F12" s="324"/>
      <c r="G12" s="324"/>
      <c r="H12" s="324"/>
      <c r="I12" s="324"/>
      <c r="J12" s="324"/>
      <c r="K12" s="324"/>
      <c r="L12" s="324"/>
      <c r="M12" s="1212" t="str">
        <f>IFERROR(VLOOKUP(AE12,AF81:AR90,5,FALSE),"")</f>
        <v/>
      </c>
      <c r="N12" s="1212"/>
      <c r="O12" s="1212"/>
      <c r="P12" s="1212"/>
      <c r="Q12" s="1212"/>
      <c r="R12" s="1212"/>
      <c r="S12" s="1212"/>
      <c r="T12" s="1212"/>
      <c r="U12" s="1212"/>
      <c r="V12" s="1212"/>
      <c r="W12" s="1212"/>
      <c r="X12" s="1212"/>
      <c r="Y12" s="1212"/>
      <c r="Z12" s="1212"/>
      <c r="AA12" s="1212"/>
      <c r="AB12" s="1212"/>
      <c r="AC12" s="1212"/>
      <c r="AD12" s="317"/>
      <c r="AE12" s="370"/>
    </row>
    <row r="13" spans="1:31" s="318" customFormat="1" ht="15" customHeight="1" thickBot="1">
      <c r="A13" s="320" t="s">
        <v>2783</v>
      </c>
      <c r="B13" s="320"/>
      <c r="C13" s="320"/>
      <c r="D13" s="320"/>
      <c r="E13" s="320"/>
      <c r="F13" s="321"/>
      <c r="G13" s="321"/>
      <c r="H13" s="321"/>
      <c r="I13" s="321"/>
      <c r="J13" s="321"/>
      <c r="K13" s="322"/>
      <c r="L13" s="322"/>
      <c r="M13" s="360" t="s">
        <v>2780</v>
      </c>
      <c r="N13" s="1210" t="str">
        <f>IFERROR(VLOOKUP(AE12,AF81:AS90,14,FALSE),"")</f>
        <v/>
      </c>
      <c r="O13" s="1210"/>
      <c r="P13" s="1210"/>
      <c r="Q13" s="1210"/>
      <c r="R13" s="1210"/>
      <c r="S13" s="1210"/>
      <c r="T13" s="1210"/>
      <c r="U13" s="1210"/>
      <c r="V13" s="367" t="s">
        <v>17</v>
      </c>
      <c r="W13" s="360"/>
      <c r="X13" s="360"/>
      <c r="Y13" s="360"/>
      <c r="Z13" s="360"/>
      <c r="AA13" s="360"/>
      <c r="AB13" s="360"/>
      <c r="AC13" s="367"/>
      <c r="AD13" s="317"/>
    </row>
    <row r="14" spans="1:31" s="318" customFormat="1" ht="15" customHeight="1" thickBot="1">
      <c r="A14" s="320" t="s">
        <v>2778</v>
      </c>
      <c r="B14" s="320"/>
      <c r="C14" s="320"/>
      <c r="D14" s="320"/>
      <c r="E14" s="320"/>
      <c r="F14" s="324"/>
      <c r="G14" s="324"/>
      <c r="H14" s="324"/>
      <c r="I14" s="324"/>
      <c r="J14" s="324"/>
      <c r="K14" s="324"/>
      <c r="L14" s="324"/>
      <c r="M14" s="1212" t="str">
        <f>IFERROR(VLOOKUP(AE14,AF81:AR90,5,FALSE),"")</f>
        <v/>
      </c>
      <c r="N14" s="1212"/>
      <c r="O14" s="1212"/>
      <c r="P14" s="1212"/>
      <c r="Q14" s="1212"/>
      <c r="R14" s="1212"/>
      <c r="S14" s="1212"/>
      <c r="T14" s="1212"/>
      <c r="U14" s="1212"/>
      <c r="V14" s="1212"/>
      <c r="W14" s="1212"/>
      <c r="X14" s="1212"/>
      <c r="Y14" s="1212"/>
      <c r="Z14" s="1212"/>
      <c r="AA14" s="1212"/>
      <c r="AB14" s="1212"/>
      <c r="AC14" s="1212"/>
      <c r="AD14" s="317"/>
      <c r="AE14" s="370"/>
    </row>
    <row r="15" spans="1:31" s="318" customFormat="1" ht="15" customHeight="1">
      <c r="A15" s="320" t="s">
        <v>2783</v>
      </c>
      <c r="B15" s="320"/>
      <c r="C15" s="320"/>
      <c r="D15" s="320"/>
      <c r="E15" s="320"/>
      <c r="F15" s="321"/>
      <c r="G15" s="321"/>
      <c r="H15" s="321"/>
      <c r="I15" s="321"/>
      <c r="J15" s="321"/>
      <c r="K15" s="322"/>
      <c r="L15" s="322"/>
      <c r="M15" s="360" t="s">
        <v>2780</v>
      </c>
      <c r="N15" s="1210" t="str">
        <f>IFERROR(VLOOKUP(AE14,AF81:AS90,14,FALSE),"")</f>
        <v/>
      </c>
      <c r="O15" s="1210"/>
      <c r="P15" s="1210"/>
      <c r="Q15" s="1210"/>
      <c r="R15" s="1210"/>
      <c r="S15" s="1210"/>
      <c r="T15" s="1210"/>
      <c r="U15" s="1210"/>
      <c r="V15" s="367" t="s">
        <v>17</v>
      </c>
      <c r="W15" s="360"/>
      <c r="X15" s="360"/>
      <c r="Y15" s="360"/>
      <c r="Z15" s="360"/>
      <c r="AA15" s="360"/>
      <c r="AB15" s="360"/>
      <c r="AC15" s="367"/>
      <c r="AD15" s="317"/>
    </row>
    <row r="16" spans="1:31" s="318" customFormat="1" ht="15" customHeight="1" thickBot="1">
      <c r="A16" s="384" t="str">
        <f>IF(OR(M17&lt;&gt;"",M19&lt;&gt;"",M21&lt;&gt;""),"■","□")</f>
        <v>□</v>
      </c>
      <c r="B16" s="320" t="s">
        <v>2784</v>
      </c>
      <c r="C16" s="320"/>
      <c r="D16" s="320"/>
      <c r="E16" s="320"/>
      <c r="F16" s="320"/>
      <c r="G16" s="320"/>
      <c r="H16" s="320"/>
      <c r="I16" s="320"/>
      <c r="J16" s="320"/>
      <c r="K16" s="365"/>
      <c r="L16" s="365"/>
      <c r="M16" s="373"/>
      <c r="N16" s="373"/>
      <c r="O16" s="373"/>
      <c r="P16" s="373"/>
      <c r="Q16" s="373"/>
      <c r="R16" s="373"/>
      <c r="S16" s="373"/>
      <c r="T16" s="373"/>
      <c r="U16" s="385"/>
      <c r="V16" s="385"/>
      <c r="W16" s="385"/>
      <c r="X16" s="385"/>
      <c r="Y16" s="385"/>
      <c r="Z16" s="385"/>
      <c r="AA16" s="385"/>
      <c r="AB16" s="385"/>
      <c r="AC16" s="385"/>
      <c r="AD16" s="317"/>
    </row>
    <row r="17" spans="1:31" s="318" customFormat="1" ht="15" customHeight="1" thickBot="1">
      <c r="A17" s="320" t="s">
        <v>2778</v>
      </c>
      <c r="B17" s="320"/>
      <c r="C17" s="320"/>
      <c r="D17" s="320"/>
      <c r="E17" s="320"/>
      <c r="F17" s="324"/>
      <c r="G17" s="324"/>
      <c r="H17" s="324"/>
      <c r="I17" s="324"/>
      <c r="J17" s="324"/>
      <c r="K17" s="324"/>
      <c r="L17" s="324"/>
      <c r="M17" s="1212" t="str">
        <f>IFERROR(VLOOKUP(AE17,AF81:AR90,5,FALSE),"")</f>
        <v/>
      </c>
      <c r="N17" s="1212"/>
      <c r="O17" s="1212"/>
      <c r="P17" s="1212"/>
      <c r="Q17" s="1212"/>
      <c r="R17" s="1212"/>
      <c r="S17" s="1212"/>
      <c r="T17" s="1212"/>
      <c r="U17" s="1212"/>
      <c r="V17" s="1212"/>
      <c r="W17" s="1212"/>
      <c r="X17" s="1212"/>
      <c r="Y17" s="1212"/>
      <c r="Z17" s="1212"/>
      <c r="AA17" s="1212"/>
      <c r="AB17" s="1212"/>
      <c r="AC17" s="1212"/>
      <c r="AD17" s="317"/>
      <c r="AE17" s="370"/>
    </row>
    <row r="18" spans="1:31" s="318" customFormat="1" ht="15" customHeight="1" thickBot="1">
      <c r="A18" s="320" t="s">
        <v>2783</v>
      </c>
      <c r="B18" s="320"/>
      <c r="C18" s="320"/>
      <c r="D18" s="320"/>
      <c r="E18" s="320"/>
      <c r="F18" s="321"/>
      <c r="G18" s="321"/>
      <c r="H18" s="321"/>
      <c r="I18" s="321"/>
      <c r="J18" s="321"/>
      <c r="K18" s="322"/>
      <c r="L18" s="322"/>
      <c r="M18" s="360" t="s">
        <v>2780</v>
      </c>
      <c r="N18" s="1210" t="str">
        <f>IFERROR(VLOOKUP(AE17,AF81:AS90,14,FALSE),"")</f>
        <v/>
      </c>
      <c r="O18" s="1210"/>
      <c r="P18" s="1210"/>
      <c r="Q18" s="1210"/>
      <c r="R18" s="1210"/>
      <c r="S18" s="1210"/>
      <c r="T18" s="1210"/>
      <c r="U18" s="1210"/>
      <c r="V18" s="367" t="s">
        <v>17</v>
      </c>
      <c r="W18" s="360"/>
      <c r="X18" s="360"/>
      <c r="Y18" s="360"/>
      <c r="Z18" s="360"/>
      <c r="AA18" s="360"/>
      <c r="AB18" s="360"/>
      <c r="AC18" s="367"/>
      <c r="AD18" s="317"/>
    </row>
    <row r="19" spans="1:31" s="318" customFormat="1" ht="15" customHeight="1" thickBot="1">
      <c r="A19" s="320" t="s">
        <v>2778</v>
      </c>
      <c r="B19" s="320"/>
      <c r="C19" s="320"/>
      <c r="D19" s="320"/>
      <c r="E19" s="320"/>
      <c r="F19" s="324"/>
      <c r="G19" s="324"/>
      <c r="H19" s="324"/>
      <c r="I19" s="324"/>
      <c r="J19" s="324"/>
      <c r="K19" s="324"/>
      <c r="L19" s="324"/>
      <c r="M19" s="1212" t="str">
        <f>IFERROR(VLOOKUP(AE19,AF81:AR90,5,FALSE),"")</f>
        <v/>
      </c>
      <c r="N19" s="1212"/>
      <c r="O19" s="1212"/>
      <c r="P19" s="1212"/>
      <c r="Q19" s="1212"/>
      <c r="R19" s="1212"/>
      <c r="S19" s="1212"/>
      <c r="T19" s="1212"/>
      <c r="U19" s="1212"/>
      <c r="V19" s="1212"/>
      <c r="W19" s="1212"/>
      <c r="X19" s="1212"/>
      <c r="Y19" s="1212"/>
      <c r="Z19" s="1212"/>
      <c r="AA19" s="1212"/>
      <c r="AB19" s="1212"/>
      <c r="AC19" s="1212"/>
      <c r="AD19" s="317"/>
      <c r="AE19" s="370"/>
    </row>
    <row r="20" spans="1:31" s="318" customFormat="1" ht="15" customHeight="1" thickBot="1">
      <c r="A20" s="320" t="s">
        <v>2783</v>
      </c>
      <c r="B20" s="320"/>
      <c r="C20" s="320"/>
      <c r="D20" s="320"/>
      <c r="E20" s="320"/>
      <c r="F20" s="321"/>
      <c r="G20" s="321"/>
      <c r="H20" s="321"/>
      <c r="I20" s="321"/>
      <c r="J20" s="321"/>
      <c r="K20" s="322"/>
      <c r="L20" s="322"/>
      <c r="M20" s="360" t="s">
        <v>2780</v>
      </c>
      <c r="N20" s="1210" t="str">
        <f>IFERROR(VLOOKUP(AE19,AF81:AS90,14,FALSE),"")</f>
        <v/>
      </c>
      <c r="O20" s="1210"/>
      <c r="P20" s="1210"/>
      <c r="Q20" s="1210"/>
      <c r="R20" s="1210"/>
      <c r="S20" s="1210"/>
      <c r="T20" s="1210"/>
      <c r="U20" s="1210"/>
      <c r="V20" s="367" t="s">
        <v>17</v>
      </c>
      <c r="W20" s="360"/>
      <c r="X20" s="360"/>
      <c r="Y20" s="360"/>
      <c r="Z20" s="360"/>
      <c r="AA20" s="360"/>
      <c r="AB20" s="360"/>
      <c r="AC20" s="367"/>
      <c r="AD20" s="317"/>
    </row>
    <row r="21" spans="1:31" s="318" customFormat="1" ht="15" customHeight="1" thickBot="1">
      <c r="A21" s="320" t="s">
        <v>2778</v>
      </c>
      <c r="B21" s="320"/>
      <c r="C21" s="320"/>
      <c r="D21" s="320"/>
      <c r="E21" s="320"/>
      <c r="F21" s="324"/>
      <c r="G21" s="324"/>
      <c r="H21" s="324"/>
      <c r="I21" s="324"/>
      <c r="J21" s="324"/>
      <c r="K21" s="324"/>
      <c r="L21" s="324"/>
      <c r="M21" s="1212" t="str">
        <f>IFERROR(VLOOKUP(AE21,AF81:AR90,5,FALSE),"")</f>
        <v/>
      </c>
      <c r="N21" s="1212"/>
      <c r="O21" s="1212"/>
      <c r="P21" s="1212"/>
      <c r="Q21" s="1212"/>
      <c r="R21" s="1212"/>
      <c r="S21" s="1212"/>
      <c r="T21" s="1212"/>
      <c r="U21" s="1212"/>
      <c r="V21" s="1212"/>
      <c r="W21" s="1212"/>
      <c r="X21" s="1212"/>
      <c r="Y21" s="1212"/>
      <c r="Z21" s="1212"/>
      <c r="AA21" s="1212"/>
      <c r="AB21" s="1212"/>
      <c r="AC21" s="1212"/>
      <c r="AD21" s="317"/>
      <c r="AE21" s="370"/>
    </row>
    <row r="22" spans="1:31" s="318" customFormat="1" ht="15" customHeight="1">
      <c r="A22" s="386" t="s">
        <v>2783</v>
      </c>
      <c r="B22" s="386"/>
      <c r="C22" s="386"/>
      <c r="D22" s="386"/>
      <c r="E22" s="386"/>
      <c r="F22" s="387"/>
      <c r="G22" s="387"/>
      <c r="H22" s="387"/>
      <c r="I22" s="387"/>
      <c r="J22" s="387"/>
      <c r="K22" s="356"/>
      <c r="L22" s="356"/>
      <c r="M22" s="388" t="s">
        <v>2780</v>
      </c>
      <c r="N22" s="1225" t="str">
        <f>IFERROR(VLOOKUP(AE21,AF81:AS90,14,FALSE),"")</f>
        <v/>
      </c>
      <c r="O22" s="1225"/>
      <c r="P22" s="1225"/>
      <c r="Q22" s="1225"/>
      <c r="R22" s="1225"/>
      <c r="S22" s="1225"/>
      <c r="T22" s="1225"/>
      <c r="U22" s="1225"/>
      <c r="V22" s="374" t="s">
        <v>17</v>
      </c>
      <c r="W22" s="388"/>
      <c r="X22" s="388"/>
      <c r="Y22" s="388"/>
      <c r="Z22" s="388"/>
      <c r="AA22" s="388"/>
      <c r="AB22" s="388"/>
      <c r="AC22" s="374"/>
      <c r="AD22" s="317"/>
    </row>
    <row r="23" spans="1:31" s="318" customFormat="1" ht="15" customHeight="1">
      <c r="A23" s="382" t="s">
        <v>2785</v>
      </c>
      <c r="B23" s="382"/>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17"/>
    </row>
    <row r="24" spans="1:31" ht="15" customHeight="1" thickBot="1">
      <c r="A24" s="320" t="s">
        <v>2786</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37"/>
    </row>
    <row r="25" spans="1:31" ht="15" customHeight="1" thickBot="1">
      <c r="A25" s="320" t="s">
        <v>2787</v>
      </c>
      <c r="B25" s="367"/>
      <c r="C25" s="367"/>
      <c r="D25" s="367"/>
      <c r="E25" s="367"/>
      <c r="F25" s="367"/>
      <c r="G25" s="367"/>
      <c r="H25" s="367"/>
      <c r="I25" s="367"/>
      <c r="J25" s="367"/>
      <c r="K25" s="1184" t="str">
        <f>IFERROR(VLOOKUP(AE25,AF81:AR90,5,FALSE),"")</f>
        <v/>
      </c>
      <c r="L25" s="1184"/>
      <c r="M25" s="1184"/>
      <c r="N25" s="1184"/>
      <c r="O25" s="1184"/>
      <c r="P25" s="1184"/>
      <c r="Q25" s="1184"/>
      <c r="R25" s="1184"/>
      <c r="S25" s="1184"/>
      <c r="T25" s="1184"/>
      <c r="U25" s="1184"/>
      <c r="V25" s="1184"/>
      <c r="W25" s="1184"/>
      <c r="X25" s="1184"/>
      <c r="Y25" s="1184"/>
      <c r="Z25" s="1184"/>
      <c r="AA25" s="1184"/>
      <c r="AB25" s="1184"/>
      <c r="AC25" s="1184"/>
      <c r="AD25" s="337"/>
      <c r="AE25" s="370"/>
    </row>
    <row r="26" spans="1:31" ht="15" customHeight="1">
      <c r="A26" s="320" t="s">
        <v>2788</v>
      </c>
      <c r="B26" s="367"/>
      <c r="C26" s="367"/>
      <c r="D26" s="367"/>
      <c r="E26" s="367"/>
      <c r="F26" s="367"/>
      <c r="G26" s="367"/>
      <c r="H26" s="367"/>
      <c r="I26" s="367"/>
      <c r="J26" s="367"/>
      <c r="K26" s="1184" t="str">
        <f>IFERROR(VLOOKUP(AE25,AF81:AR90,9,FALSE),"")</f>
        <v/>
      </c>
      <c r="L26" s="1184"/>
      <c r="M26" s="1184"/>
      <c r="N26" s="1184"/>
      <c r="O26" s="1184"/>
      <c r="P26" s="1184"/>
      <c r="Q26" s="1184"/>
      <c r="R26" s="1184"/>
      <c r="S26" s="1184"/>
      <c r="T26" s="1184"/>
      <c r="U26" s="1184"/>
      <c r="V26" s="1184"/>
      <c r="W26" s="1184"/>
      <c r="X26" s="1184"/>
      <c r="Y26" s="1184"/>
      <c r="Z26" s="1184"/>
      <c r="AA26" s="1184"/>
      <c r="AB26" s="1184"/>
      <c r="AC26" s="1184"/>
      <c r="AD26" s="337"/>
    </row>
    <row r="27" spans="1:31" ht="15" customHeight="1">
      <c r="A27" s="320" t="s">
        <v>2735</v>
      </c>
      <c r="B27" s="367"/>
      <c r="C27" s="367"/>
      <c r="D27" s="367"/>
      <c r="E27" s="367"/>
      <c r="F27" s="367"/>
      <c r="G27" s="367"/>
      <c r="H27" s="367"/>
      <c r="I27" s="367"/>
      <c r="J27" s="367"/>
      <c r="K27" s="1208" t="str">
        <f>IFERROR(VLOOKUP(AE25,AF81:AR90,10,FALSE),"")</f>
        <v/>
      </c>
      <c r="L27" s="1208"/>
      <c r="M27" s="1208"/>
      <c r="N27" s="360"/>
      <c r="O27" s="360"/>
      <c r="P27" s="360"/>
      <c r="Q27" s="367"/>
      <c r="R27" s="367"/>
      <c r="S27" s="367"/>
      <c r="T27" s="367"/>
      <c r="U27" s="367"/>
      <c r="V27" s="367"/>
      <c r="W27" s="367"/>
      <c r="X27" s="367"/>
      <c r="Y27" s="367"/>
      <c r="Z27" s="367"/>
      <c r="AA27" s="367"/>
      <c r="AB27" s="367"/>
      <c r="AC27" s="367"/>
      <c r="AD27" s="337"/>
    </row>
    <row r="28" spans="1:31" ht="15" customHeight="1">
      <c r="A28" s="320" t="s">
        <v>2789</v>
      </c>
      <c r="B28" s="367"/>
      <c r="C28" s="367"/>
      <c r="D28" s="367"/>
      <c r="E28" s="367"/>
      <c r="F28" s="367"/>
      <c r="G28" s="367"/>
      <c r="H28" s="367"/>
      <c r="I28" s="367"/>
      <c r="J28" s="367"/>
      <c r="K28" s="1184" t="str">
        <f>IFERROR(VLOOKUP(AE25,AF81:AR90,11,FALSE),"")</f>
        <v/>
      </c>
      <c r="L28" s="1184"/>
      <c r="M28" s="1184"/>
      <c r="N28" s="1184"/>
      <c r="O28" s="1184"/>
      <c r="P28" s="1184"/>
      <c r="Q28" s="1184"/>
      <c r="R28" s="1184"/>
      <c r="S28" s="1184"/>
      <c r="T28" s="1184"/>
      <c r="U28" s="1184"/>
      <c r="V28" s="1184"/>
      <c r="W28" s="1184"/>
      <c r="X28" s="1184"/>
      <c r="Y28" s="1184"/>
      <c r="Z28" s="1184"/>
      <c r="AA28" s="1184"/>
      <c r="AB28" s="1184"/>
      <c r="AC28" s="1184"/>
      <c r="AD28" s="337"/>
    </row>
    <row r="29" spans="1:31" ht="15" customHeight="1">
      <c r="A29" s="320" t="s">
        <v>2737</v>
      </c>
      <c r="B29" s="367"/>
      <c r="C29" s="367"/>
      <c r="D29" s="367"/>
      <c r="E29" s="367"/>
      <c r="F29" s="367"/>
      <c r="G29" s="367"/>
      <c r="H29" s="367"/>
      <c r="I29" s="367"/>
      <c r="J29" s="367"/>
      <c r="K29" s="1185" t="str">
        <f>IFERROR(VLOOKUP(AE25,AF81:AR90,12,FALSE),"")</f>
        <v/>
      </c>
      <c r="L29" s="1185"/>
      <c r="M29" s="1185"/>
      <c r="N29" s="1185"/>
      <c r="O29" s="1185"/>
      <c r="P29" s="1185"/>
      <c r="Q29" s="1185"/>
      <c r="R29" s="1185"/>
      <c r="S29" s="1185"/>
      <c r="T29" s="1185"/>
      <c r="U29" s="1185"/>
      <c r="V29" s="1185"/>
      <c r="W29" s="1185"/>
      <c r="X29" s="1185"/>
      <c r="Y29" s="1185"/>
      <c r="Z29" s="1185"/>
      <c r="AA29" s="1185"/>
      <c r="AB29" s="1185"/>
      <c r="AC29" s="1185"/>
      <c r="AD29" s="337"/>
    </row>
    <row r="30" spans="1:31" ht="15" customHeight="1">
      <c r="A30" s="320" t="s">
        <v>2790</v>
      </c>
      <c r="B30" s="367"/>
      <c r="C30" s="367"/>
      <c r="D30" s="367"/>
      <c r="E30" s="367"/>
      <c r="F30" s="367"/>
      <c r="G30" s="367"/>
      <c r="H30" s="367"/>
      <c r="I30" s="367"/>
      <c r="J30" s="367"/>
      <c r="K30" s="1185" t="str">
        <f>IFERROR(VLOOKUP(AE25,AF81:AS90,14,FALSE),"")</f>
        <v/>
      </c>
      <c r="L30" s="1185"/>
      <c r="M30" s="1185"/>
      <c r="N30" s="1185"/>
      <c r="O30" s="1185"/>
      <c r="P30" s="1185"/>
      <c r="Q30" s="1185"/>
      <c r="R30" s="1185"/>
      <c r="S30" s="1185"/>
      <c r="T30" s="1185"/>
      <c r="U30" s="1185"/>
      <c r="V30" s="1185"/>
      <c r="W30" s="1185"/>
      <c r="X30" s="1185"/>
      <c r="Y30" s="1185"/>
      <c r="Z30" s="1185"/>
      <c r="AA30" s="1185"/>
      <c r="AB30" s="1185"/>
      <c r="AC30" s="1185"/>
      <c r="AD30" s="337"/>
    </row>
    <row r="31" spans="1:31" ht="15" customHeight="1">
      <c r="A31" s="386" t="s">
        <v>2791</v>
      </c>
      <c r="B31" s="374"/>
      <c r="C31" s="374"/>
      <c r="D31" s="374"/>
      <c r="E31" s="374"/>
      <c r="F31" s="374"/>
      <c r="G31" s="374"/>
      <c r="H31" s="374"/>
      <c r="I31" s="374"/>
      <c r="J31" s="374"/>
      <c r="K31" s="1209" t="str">
        <f>IFERROR(VLOOKUP(AE25,AF81:AR90,13,FALSE),"")</f>
        <v/>
      </c>
      <c r="L31" s="1209"/>
      <c r="M31" s="1209"/>
      <c r="N31" s="1209"/>
      <c r="O31" s="1209"/>
      <c r="P31" s="1209"/>
      <c r="Q31" s="1209"/>
      <c r="R31" s="1209"/>
      <c r="S31" s="1209"/>
      <c r="T31" s="1209"/>
      <c r="U31" s="1209"/>
      <c r="V31" s="1209"/>
      <c r="W31" s="1209"/>
      <c r="X31" s="1209"/>
      <c r="Y31" s="1209"/>
      <c r="Z31" s="1209"/>
      <c r="AA31" s="1209"/>
      <c r="AB31" s="1209"/>
      <c r="AC31" s="1209"/>
      <c r="AD31" s="337"/>
    </row>
    <row r="32" spans="1:31" ht="15" customHeight="1" thickBot="1">
      <c r="A32" s="320" t="s">
        <v>2792</v>
      </c>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37"/>
    </row>
    <row r="33" spans="1:32" ht="15" customHeight="1" thickBot="1">
      <c r="A33" s="320" t="s">
        <v>2787</v>
      </c>
      <c r="B33" s="367"/>
      <c r="C33" s="367"/>
      <c r="D33" s="367"/>
      <c r="E33" s="367"/>
      <c r="F33" s="367"/>
      <c r="G33" s="367"/>
      <c r="H33" s="367"/>
      <c r="I33" s="367"/>
      <c r="J33" s="367"/>
      <c r="K33" s="1184" t="str">
        <f>IFERROR(VLOOKUP(AE33,AF81:AR90,5,FALSE),"")</f>
        <v/>
      </c>
      <c r="L33" s="1184"/>
      <c r="M33" s="1184"/>
      <c r="N33" s="1184"/>
      <c r="O33" s="1184"/>
      <c r="P33" s="1184"/>
      <c r="Q33" s="1184"/>
      <c r="R33" s="1184"/>
      <c r="S33" s="1184"/>
      <c r="T33" s="1184"/>
      <c r="U33" s="1184"/>
      <c r="V33" s="1184"/>
      <c r="W33" s="1184"/>
      <c r="X33" s="1184"/>
      <c r="Y33" s="1184"/>
      <c r="Z33" s="1184"/>
      <c r="AA33" s="1184"/>
      <c r="AB33" s="1184"/>
      <c r="AC33" s="1184"/>
      <c r="AD33" s="337"/>
      <c r="AE33" s="370"/>
    </row>
    <row r="34" spans="1:32" ht="15" customHeight="1">
      <c r="A34" s="320" t="s">
        <v>2788</v>
      </c>
      <c r="B34" s="367"/>
      <c r="C34" s="367"/>
      <c r="D34" s="367"/>
      <c r="E34" s="367"/>
      <c r="F34" s="367"/>
      <c r="G34" s="367"/>
      <c r="H34" s="367"/>
      <c r="I34" s="367"/>
      <c r="J34" s="367"/>
      <c r="K34" s="1184" t="str">
        <f>IFERROR(VLOOKUP(AE33,AF81:AR90,9,FALSE),"")</f>
        <v/>
      </c>
      <c r="L34" s="1184"/>
      <c r="M34" s="1184"/>
      <c r="N34" s="1184"/>
      <c r="O34" s="1184"/>
      <c r="P34" s="1184"/>
      <c r="Q34" s="1184"/>
      <c r="R34" s="1184"/>
      <c r="S34" s="1184"/>
      <c r="T34" s="1184"/>
      <c r="U34" s="1184"/>
      <c r="V34" s="1184"/>
      <c r="W34" s="1184"/>
      <c r="X34" s="1184"/>
      <c r="Y34" s="1184"/>
      <c r="Z34" s="1184"/>
      <c r="AA34" s="1184"/>
      <c r="AB34" s="1184"/>
      <c r="AC34" s="1184"/>
      <c r="AD34" s="337"/>
    </row>
    <row r="35" spans="1:32" ht="15" customHeight="1">
      <c r="A35" s="320" t="s">
        <v>2735</v>
      </c>
      <c r="B35" s="367"/>
      <c r="C35" s="367"/>
      <c r="D35" s="367"/>
      <c r="E35" s="367"/>
      <c r="F35" s="367"/>
      <c r="G35" s="367"/>
      <c r="H35" s="367"/>
      <c r="I35" s="367"/>
      <c r="J35" s="367"/>
      <c r="K35" s="1208" t="str">
        <f>IFERROR(VLOOKUP(AE33,AF81:AR90,10,FALSE),"")</f>
        <v/>
      </c>
      <c r="L35" s="1208"/>
      <c r="M35" s="1208"/>
      <c r="N35" s="360"/>
      <c r="O35" s="360"/>
      <c r="P35" s="360"/>
      <c r="Q35" s="367"/>
      <c r="R35" s="367"/>
      <c r="S35" s="367"/>
      <c r="T35" s="367"/>
      <c r="U35" s="367"/>
      <c r="V35" s="367"/>
      <c r="W35" s="367"/>
      <c r="X35" s="367"/>
      <c r="Y35" s="367"/>
      <c r="Z35" s="367"/>
      <c r="AA35" s="367"/>
      <c r="AB35" s="367"/>
      <c r="AC35" s="367"/>
      <c r="AD35" s="337"/>
    </row>
    <row r="36" spans="1:32" ht="15" customHeight="1">
      <c r="A36" s="320" t="s">
        <v>2789</v>
      </c>
      <c r="B36" s="367"/>
      <c r="C36" s="367"/>
      <c r="D36" s="367"/>
      <c r="E36" s="367"/>
      <c r="F36" s="367"/>
      <c r="G36" s="367"/>
      <c r="H36" s="367"/>
      <c r="I36" s="367"/>
      <c r="J36" s="367"/>
      <c r="K36" s="1184" t="str">
        <f>IFERROR(VLOOKUP(AE33,AF81:AR90,11,FALSE),"")</f>
        <v/>
      </c>
      <c r="L36" s="1184"/>
      <c r="M36" s="1184"/>
      <c r="N36" s="1184"/>
      <c r="O36" s="1184"/>
      <c r="P36" s="1184"/>
      <c r="Q36" s="1184"/>
      <c r="R36" s="1184"/>
      <c r="S36" s="1184"/>
      <c r="T36" s="1184"/>
      <c r="U36" s="1184"/>
      <c r="V36" s="1184"/>
      <c r="W36" s="1184"/>
      <c r="X36" s="1184"/>
      <c r="Y36" s="1184"/>
      <c r="Z36" s="1184"/>
      <c r="AA36" s="1184"/>
      <c r="AB36" s="1184"/>
      <c r="AC36" s="1184"/>
      <c r="AD36" s="337"/>
    </row>
    <row r="37" spans="1:32" ht="15" customHeight="1">
      <c r="A37" s="320" t="s">
        <v>2737</v>
      </c>
      <c r="B37" s="367"/>
      <c r="C37" s="367"/>
      <c r="D37" s="367"/>
      <c r="E37" s="367"/>
      <c r="F37" s="367"/>
      <c r="G37" s="367"/>
      <c r="H37" s="367"/>
      <c r="I37" s="367"/>
      <c r="J37" s="367"/>
      <c r="K37" s="1185" t="str">
        <f>IFERROR(VLOOKUP(AE33,AF81:AR90,12,FALSE),"")</f>
        <v/>
      </c>
      <c r="L37" s="1185"/>
      <c r="M37" s="1185"/>
      <c r="N37" s="1185"/>
      <c r="O37" s="1185"/>
      <c r="P37" s="1185"/>
      <c r="Q37" s="1185"/>
      <c r="R37" s="1185"/>
      <c r="S37" s="1185"/>
      <c r="T37" s="1185"/>
      <c r="U37" s="1185"/>
      <c r="V37" s="1185"/>
      <c r="W37" s="1185"/>
      <c r="X37" s="1185"/>
      <c r="Y37" s="1185"/>
      <c r="Z37" s="1185"/>
      <c r="AA37" s="1185"/>
      <c r="AB37" s="1185"/>
      <c r="AC37" s="1185"/>
      <c r="AD37" s="337"/>
    </row>
    <row r="38" spans="1:32" ht="15" customHeight="1">
      <c r="A38" s="320" t="s">
        <v>2790</v>
      </c>
      <c r="B38" s="367"/>
      <c r="C38" s="367"/>
      <c r="D38" s="367"/>
      <c r="E38" s="367"/>
      <c r="F38" s="367"/>
      <c r="G38" s="367"/>
      <c r="H38" s="367"/>
      <c r="I38" s="367"/>
      <c r="J38" s="367"/>
      <c r="K38" s="1185" t="str">
        <f>IFERROR(VLOOKUP(AE33,AF81:AS90,14,FALSE),"")</f>
        <v/>
      </c>
      <c r="L38" s="1185"/>
      <c r="M38" s="1185"/>
      <c r="N38" s="1185"/>
      <c r="O38" s="1185"/>
      <c r="P38" s="1185"/>
      <c r="Q38" s="1185"/>
      <c r="R38" s="1185"/>
      <c r="S38" s="1185"/>
      <c r="T38" s="1185"/>
      <c r="U38" s="1185"/>
      <c r="V38" s="1185"/>
      <c r="W38" s="1185"/>
      <c r="X38" s="1185"/>
      <c r="Y38" s="1185"/>
      <c r="Z38" s="1185"/>
      <c r="AA38" s="1185"/>
      <c r="AB38" s="1185"/>
      <c r="AC38" s="1185"/>
      <c r="AD38" s="337"/>
    </row>
    <row r="39" spans="1:32" ht="15" customHeight="1" thickBot="1">
      <c r="A39" s="386" t="s">
        <v>2791</v>
      </c>
      <c r="B39" s="374"/>
      <c r="C39" s="374"/>
      <c r="D39" s="374"/>
      <c r="E39" s="374"/>
      <c r="F39" s="374"/>
      <c r="G39" s="374"/>
      <c r="H39" s="374"/>
      <c r="I39" s="374"/>
      <c r="J39" s="374"/>
      <c r="K39" s="1209" t="str">
        <f>IFERROR(VLOOKUP(AE33,AF81:AR90,13,FALSE),"")</f>
        <v/>
      </c>
      <c r="L39" s="1209"/>
      <c r="M39" s="1209"/>
      <c r="N39" s="1209"/>
      <c r="O39" s="1209"/>
      <c r="P39" s="1209"/>
      <c r="Q39" s="1209"/>
      <c r="R39" s="1209"/>
      <c r="S39" s="1209"/>
      <c r="T39" s="1209"/>
      <c r="U39" s="1209"/>
      <c r="V39" s="1209"/>
      <c r="W39" s="1209"/>
      <c r="X39" s="1209"/>
      <c r="Y39" s="1209"/>
      <c r="Z39" s="1209"/>
      <c r="AA39" s="1209"/>
      <c r="AB39" s="1209"/>
      <c r="AC39" s="1209"/>
      <c r="AD39" s="327"/>
    </row>
    <row r="40" spans="1:32" ht="15" customHeight="1" thickBot="1">
      <c r="A40" s="320" t="s">
        <v>2787</v>
      </c>
      <c r="B40" s="367"/>
      <c r="C40" s="367"/>
      <c r="D40" s="367"/>
      <c r="E40" s="367"/>
      <c r="F40" s="367"/>
      <c r="G40" s="367"/>
      <c r="H40" s="367"/>
      <c r="I40" s="367"/>
      <c r="J40" s="367"/>
      <c r="K40" s="1184" t="str">
        <f>IFERROR(VLOOKUP(AE40,AF81:AR90,5,FALSE),"")</f>
        <v/>
      </c>
      <c r="L40" s="1184"/>
      <c r="M40" s="1184"/>
      <c r="N40" s="1184"/>
      <c r="O40" s="1184"/>
      <c r="P40" s="1184"/>
      <c r="Q40" s="1184"/>
      <c r="R40" s="1184"/>
      <c r="S40" s="1184"/>
      <c r="T40" s="1184"/>
      <c r="U40" s="1184"/>
      <c r="V40" s="1184"/>
      <c r="W40" s="1184"/>
      <c r="X40" s="1184"/>
      <c r="Y40" s="1184"/>
      <c r="Z40" s="1184"/>
      <c r="AA40" s="1184"/>
      <c r="AB40" s="1184"/>
      <c r="AC40" s="1184"/>
      <c r="AD40" s="337"/>
      <c r="AE40" s="370"/>
    </row>
    <row r="41" spans="1:32" ht="15" customHeight="1">
      <c r="A41" s="320" t="s">
        <v>2788</v>
      </c>
      <c r="B41" s="367"/>
      <c r="C41" s="367"/>
      <c r="D41" s="367"/>
      <c r="E41" s="367"/>
      <c r="F41" s="367"/>
      <c r="G41" s="367"/>
      <c r="H41" s="367"/>
      <c r="I41" s="367"/>
      <c r="J41" s="367"/>
      <c r="K41" s="1184" t="str">
        <f>IFERROR(VLOOKUP(AE40,AF81:AR90,9,FALSE),"")</f>
        <v/>
      </c>
      <c r="L41" s="1184"/>
      <c r="M41" s="1184"/>
      <c r="N41" s="1184"/>
      <c r="O41" s="1184"/>
      <c r="P41" s="1184"/>
      <c r="Q41" s="1184"/>
      <c r="R41" s="1184"/>
      <c r="S41" s="1184"/>
      <c r="T41" s="1184"/>
      <c r="U41" s="1184"/>
      <c r="V41" s="1184"/>
      <c r="W41" s="1184"/>
      <c r="X41" s="1184"/>
      <c r="Y41" s="1184"/>
      <c r="Z41" s="1184"/>
      <c r="AA41" s="1184"/>
      <c r="AB41" s="1184"/>
      <c r="AC41" s="1184"/>
      <c r="AD41" s="337"/>
    </row>
    <row r="42" spans="1:32" ht="15" customHeight="1">
      <c r="A42" s="320" t="s">
        <v>2735</v>
      </c>
      <c r="B42" s="376"/>
      <c r="C42" s="376"/>
      <c r="D42" s="376"/>
      <c r="E42" s="376"/>
      <c r="F42" s="376"/>
      <c r="G42" s="376"/>
      <c r="H42" s="376"/>
      <c r="I42" s="367"/>
      <c r="J42" s="367"/>
      <c r="K42" s="1208" t="str">
        <f>IFERROR(VLOOKUP(AE40,AF81:AR90,10,FALSE),"")</f>
        <v/>
      </c>
      <c r="L42" s="1208"/>
      <c r="M42" s="1208"/>
      <c r="N42" s="360"/>
      <c r="O42" s="360"/>
      <c r="P42" s="360"/>
      <c r="Q42" s="367"/>
      <c r="R42" s="367"/>
      <c r="S42" s="367"/>
      <c r="T42" s="367"/>
      <c r="U42" s="367"/>
      <c r="V42" s="367"/>
      <c r="W42" s="367"/>
      <c r="X42" s="367"/>
      <c r="Y42" s="367"/>
      <c r="Z42" s="376"/>
      <c r="AA42" s="376"/>
      <c r="AB42" s="376"/>
      <c r="AC42" s="376"/>
      <c r="AD42" s="389"/>
      <c r="AE42" s="390"/>
      <c r="AF42" s="390"/>
    </row>
    <row r="43" spans="1:32" ht="15" customHeight="1">
      <c r="A43" s="320" t="s">
        <v>2789</v>
      </c>
      <c r="B43" s="376"/>
      <c r="C43" s="376"/>
      <c r="D43" s="376"/>
      <c r="E43" s="376"/>
      <c r="F43" s="376"/>
      <c r="G43" s="376"/>
      <c r="H43" s="376"/>
      <c r="I43" s="367"/>
      <c r="J43" s="367"/>
      <c r="K43" s="1184" t="str">
        <f>IFERROR(VLOOKUP(AE40,AF81:AR90,11,FALSE),"")</f>
        <v/>
      </c>
      <c r="L43" s="1184"/>
      <c r="M43" s="1184"/>
      <c r="N43" s="1184"/>
      <c r="O43" s="1184"/>
      <c r="P43" s="1184"/>
      <c r="Q43" s="1184"/>
      <c r="R43" s="1184"/>
      <c r="S43" s="1184"/>
      <c r="T43" s="1184"/>
      <c r="U43" s="1184"/>
      <c r="V43" s="1184"/>
      <c r="W43" s="1184"/>
      <c r="X43" s="1184"/>
      <c r="Y43" s="1184"/>
      <c r="Z43" s="1223"/>
      <c r="AA43" s="1223"/>
      <c r="AB43" s="1223"/>
      <c r="AC43" s="1223"/>
      <c r="AD43" s="389"/>
      <c r="AE43" s="390"/>
      <c r="AF43" s="390"/>
    </row>
    <row r="44" spans="1:32" ht="15" customHeight="1">
      <c r="A44" s="320" t="s">
        <v>2737</v>
      </c>
      <c r="B44" s="376"/>
      <c r="C44" s="376"/>
      <c r="D44" s="376"/>
      <c r="E44" s="376"/>
      <c r="F44" s="376"/>
      <c r="G44" s="376"/>
      <c r="H44" s="376"/>
      <c r="I44" s="367"/>
      <c r="J44" s="367"/>
      <c r="K44" s="1185" t="str">
        <f>IFERROR(VLOOKUP(AE40,AF81:AR90,12,FALSE),"")</f>
        <v/>
      </c>
      <c r="L44" s="1185"/>
      <c r="M44" s="1185"/>
      <c r="N44" s="1185"/>
      <c r="O44" s="1185"/>
      <c r="P44" s="1185"/>
      <c r="Q44" s="1185"/>
      <c r="R44" s="1185"/>
      <c r="S44" s="1185"/>
      <c r="T44" s="1185"/>
      <c r="U44" s="1185"/>
      <c r="V44" s="1185"/>
      <c r="W44" s="1185"/>
      <c r="X44" s="1185"/>
      <c r="Y44" s="1185"/>
      <c r="Z44" s="1224"/>
      <c r="AA44" s="1224"/>
      <c r="AB44" s="1224"/>
      <c r="AC44" s="1224"/>
      <c r="AD44" s="389"/>
      <c r="AE44" s="390"/>
      <c r="AF44" s="390"/>
    </row>
    <row r="45" spans="1:32" ht="15" customHeight="1">
      <c r="A45" s="320" t="s">
        <v>2790</v>
      </c>
      <c r="B45" s="367"/>
      <c r="C45" s="367"/>
      <c r="D45" s="367"/>
      <c r="E45" s="367"/>
      <c r="F45" s="367"/>
      <c r="G45" s="367"/>
      <c r="H45" s="367"/>
      <c r="I45" s="367"/>
      <c r="J45" s="367"/>
      <c r="K45" s="1185" t="str">
        <f>IFERROR(VLOOKUP(AE40,AF81:AS90,14,FALSE),"")</f>
        <v/>
      </c>
      <c r="L45" s="1185"/>
      <c r="M45" s="1185"/>
      <c r="N45" s="1185"/>
      <c r="O45" s="1185"/>
      <c r="P45" s="1185"/>
      <c r="Q45" s="1185"/>
      <c r="R45" s="1185"/>
      <c r="S45" s="1185"/>
      <c r="T45" s="1185"/>
      <c r="U45" s="1185"/>
      <c r="V45" s="1185"/>
      <c r="W45" s="1185"/>
      <c r="X45" s="1185"/>
      <c r="Y45" s="1185"/>
      <c r="Z45" s="1185"/>
      <c r="AA45" s="1185"/>
      <c r="AB45" s="1185"/>
      <c r="AC45" s="1185"/>
      <c r="AD45" s="337"/>
    </row>
    <row r="46" spans="1:32" ht="15" customHeight="1" thickBot="1">
      <c r="A46" s="386" t="s">
        <v>2791</v>
      </c>
      <c r="B46" s="374"/>
      <c r="C46" s="374"/>
      <c r="D46" s="374"/>
      <c r="E46" s="374"/>
      <c r="F46" s="374"/>
      <c r="G46" s="374"/>
      <c r="H46" s="374"/>
      <c r="I46" s="374"/>
      <c r="J46" s="374"/>
      <c r="K46" s="1209" t="str">
        <f>IFERROR(VLOOKUP(AE40,AF81:AR90,13,FALSE),"")</f>
        <v/>
      </c>
      <c r="L46" s="1209"/>
      <c r="M46" s="1209"/>
      <c r="N46" s="1209"/>
      <c r="O46" s="1209"/>
      <c r="P46" s="1209"/>
      <c r="Q46" s="1209"/>
      <c r="R46" s="1209"/>
      <c r="S46" s="1209"/>
      <c r="T46" s="1209"/>
      <c r="U46" s="1209"/>
      <c r="V46" s="1209"/>
      <c r="W46" s="1209"/>
      <c r="X46" s="1209"/>
      <c r="Y46" s="1209"/>
      <c r="Z46" s="1209"/>
      <c r="AA46" s="1209"/>
      <c r="AB46" s="1209"/>
      <c r="AC46" s="1209"/>
      <c r="AD46" s="327"/>
    </row>
    <row r="47" spans="1:32" ht="15" customHeight="1" thickBot="1">
      <c r="A47" s="320" t="s">
        <v>2787</v>
      </c>
      <c r="B47" s="367"/>
      <c r="C47" s="367"/>
      <c r="D47" s="367"/>
      <c r="E47" s="367"/>
      <c r="F47" s="367"/>
      <c r="G47" s="367"/>
      <c r="H47" s="367"/>
      <c r="I47" s="367"/>
      <c r="J47" s="367"/>
      <c r="K47" s="1184" t="str">
        <f>IFERROR(VLOOKUP(AE47,AF81:AR90,5,FALSE),"")</f>
        <v/>
      </c>
      <c r="L47" s="1184"/>
      <c r="M47" s="1184"/>
      <c r="N47" s="1184"/>
      <c r="O47" s="1184"/>
      <c r="P47" s="1184"/>
      <c r="Q47" s="1184"/>
      <c r="R47" s="1184"/>
      <c r="S47" s="1184"/>
      <c r="T47" s="1184"/>
      <c r="U47" s="1184"/>
      <c r="V47" s="1184"/>
      <c r="W47" s="1184"/>
      <c r="X47" s="1184"/>
      <c r="Y47" s="1184"/>
      <c r="Z47" s="1184"/>
      <c r="AA47" s="1184"/>
      <c r="AB47" s="1184"/>
      <c r="AC47" s="1184"/>
      <c r="AD47" s="337"/>
      <c r="AE47" s="370"/>
    </row>
    <row r="48" spans="1:32" ht="15" customHeight="1">
      <c r="A48" s="320" t="s">
        <v>2788</v>
      </c>
      <c r="B48" s="367"/>
      <c r="C48" s="367"/>
      <c r="D48" s="367"/>
      <c r="E48" s="367"/>
      <c r="F48" s="367"/>
      <c r="G48" s="367"/>
      <c r="H48" s="367"/>
      <c r="I48" s="367"/>
      <c r="J48" s="367"/>
      <c r="K48" s="1184" t="str">
        <f>IFERROR(VLOOKUP(AE47,AF81:AR90,9,FALSE),"")</f>
        <v/>
      </c>
      <c r="L48" s="1184"/>
      <c r="M48" s="1184"/>
      <c r="N48" s="1184"/>
      <c r="O48" s="1184"/>
      <c r="P48" s="1184"/>
      <c r="Q48" s="1184"/>
      <c r="R48" s="1184"/>
      <c r="S48" s="1184"/>
      <c r="T48" s="1184"/>
      <c r="U48" s="1184"/>
      <c r="V48" s="1184"/>
      <c r="W48" s="1184"/>
      <c r="X48" s="1184"/>
      <c r="Y48" s="1184"/>
      <c r="Z48" s="1184"/>
      <c r="AA48" s="1184"/>
      <c r="AB48" s="1184"/>
      <c r="AC48" s="1184"/>
      <c r="AD48" s="337"/>
    </row>
    <row r="49" spans="1:30" ht="15" customHeight="1">
      <c r="A49" s="320" t="s">
        <v>2735</v>
      </c>
      <c r="B49" s="367"/>
      <c r="C49" s="367"/>
      <c r="D49" s="367"/>
      <c r="E49" s="367"/>
      <c r="F49" s="367"/>
      <c r="G49" s="367"/>
      <c r="H49" s="367"/>
      <c r="I49" s="367"/>
      <c r="J49" s="367"/>
      <c r="K49" s="1208" t="str">
        <f>IFERROR(VLOOKUP(AE47,AF81:AR90,10,FALSE),"")</f>
        <v/>
      </c>
      <c r="L49" s="1208"/>
      <c r="M49" s="1208"/>
      <c r="N49" s="360"/>
      <c r="O49" s="360"/>
      <c r="P49" s="360"/>
      <c r="Q49" s="367"/>
      <c r="R49" s="367"/>
      <c r="S49" s="367"/>
      <c r="T49" s="367"/>
      <c r="U49" s="367"/>
      <c r="V49" s="367"/>
      <c r="W49" s="367"/>
      <c r="X49" s="367"/>
      <c r="Y49" s="367"/>
      <c r="Z49" s="367"/>
      <c r="AA49" s="367"/>
      <c r="AB49" s="367"/>
      <c r="AC49" s="367"/>
      <c r="AD49" s="337"/>
    </row>
    <row r="50" spans="1:30" ht="15" customHeight="1">
      <c r="A50" s="320" t="s">
        <v>2789</v>
      </c>
      <c r="B50" s="367"/>
      <c r="C50" s="367"/>
      <c r="D50" s="367"/>
      <c r="E50" s="367"/>
      <c r="F50" s="367"/>
      <c r="G50" s="367"/>
      <c r="H50" s="367"/>
      <c r="I50" s="367"/>
      <c r="J50" s="367"/>
      <c r="K50" s="1184" t="str">
        <f>IFERROR(VLOOKUP(AE47,AF81:AR90,11,FALSE),"")</f>
        <v/>
      </c>
      <c r="L50" s="1184"/>
      <c r="M50" s="1184"/>
      <c r="N50" s="1184"/>
      <c r="O50" s="1184"/>
      <c r="P50" s="1184"/>
      <c r="Q50" s="1184"/>
      <c r="R50" s="1184"/>
      <c r="S50" s="1184"/>
      <c r="T50" s="1184"/>
      <c r="U50" s="1184"/>
      <c r="V50" s="1184"/>
      <c r="W50" s="1184"/>
      <c r="X50" s="1184"/>
      <c r="Y50" s="1184"/>
      <c r="Z50" s="1184"/>
      <c r="AA50" s="1184"/>
      <c r="AB50" s="1184"/>
      <c r="AC50" s="1184"/>
      <c r="AD50" s="337"/>
    </row>
    <row r="51" spans="1:30" ht="15" customHeight="1">
      <c r="A51" s="320" t="s">
        <v>2737</v>
      </c>
      <c r="B51" s="367"/>
      <c r="C51" s="367"/>
      <c r="D51" s="367"/>
      <c r="E51" s="367"/>
      <c r="F51" s="367"/>
      <c r="G51" s="367"/>
      <c r="H51" s="367"/>
      <c r="I51" s="367"/>
      <c r="J51" s="367"/>
      <c r="K51" s="1185" t="str">
        <f>IFERROR(VLOOKUP(AE47,AF81:AR90,12,FALSE),"")</f>
        <v/>
      </c>
      <c r="L51" s="1185"/>
      <c r="M51" s="1185"/>
      <c r="N51" s="1185"/>
      <c r="O51" s="1185"/>
      <c r="P51" s="1185"/>
      <c r="Q51" s="1185"/>
      <c r="R51" s="1185"/>
      <c r="S51" s="1185"/>
      <c r="T51" s="1185"/>
      <c r="U51" s="1185"/>
      <c r="V51" s="1185"/>
      <c r="W51" s="1185"/>
      <c r="X51" s="1185"/>
      <c r="Y51" s="1185"/>
      <c r="Z51" s="1185"/>
      <c r="AA51" s="1185"/>
      <c r="AB51" s="1185"/>
      <c r="AC51" s="1185"/>
      <c r="AD51" s="337"/>
    </row>
    <row r="52" spans="1:30" ht="15" customHeight="1">
      <c r="A52" s="320" t="s">
        <v>2790</v>
      </c>
      <c r="B52" s="367"/>
      <c r="C52" s="367"/>
      <c r="D52" s="367"/>
      <c r="E52" s="367"/>
      <c r="F52" s="367"/>
      <c r="G52" s="367"/>
      <c r="H52" s="367"/>
      <c r="I52" s="367"/>
      <c r="J52" s="367"/>
      <c r="K52" s="1185" t="str">
        <f>IFERROR(VLOOKUP(AE47,AF81:AS90,14,FALSE),"")</f>
        <v/>
      </c>
      <c r="L52" s="1185"/>
      <c r="M52" s="1185"/>
      <c r="N52" s="1185"/>
      <c r="O52" s="1185"/>
      <c r="P52" s="1185"/>
      <c r="Q52" s="1185"/>
      <c r="R52" s="1185"/>
      <c r="S52" s="1185"/>
      <c r="T52" s="1185"/>
      <c r="U52" s="1185"/>
      <c r="V52" s="1185"/>
      <c r="W52" s="1185"/>
      <c r="X52" s="1185"/>
      <c r="Y52" s="1185"/>
      <c r="Z52" s="1185"/>
      <c r="AA52" s="1185"/>
      <c r="AB52" s="1185"/>
      <c r="AC52" s="1185"/>
      <c r="AD52" s="337"/>
    </row>
    <row r="53" spans="1:30" ht="15" customHeight="1">
      <c r="A53" s="386" t="s">
        <v>2791</v>
      </c>
      <c r="B53" s="374"/>
      <c r="C53" s="374"/>
      <c r="D53" s="374"/>
      <c r="E53" s="374"/>
      <c r="F53" s="374"/>
      <c r="G53" s="374"/>
      <c r="H53" s="374"/>
      <c r="I53" s="374"/>
      <c r="J53" s="374"/>
      <c r="K53" s="1209" t="str">
        <f>IFERROR(VLOOKUP(AE47,AF81:AR90,13,FALSE),"")</f>
        <v/>
      </c>
      <c r="L53" s="1209"/>
      <c r="M53" s="1209"/>
      <c r="N53" s="1209"/>
      <c r="O53" s="1209"/>
      <c r="P53" s="1209"/>
      <c r="Q53" s="1209"/>
      <c r="R53" s="1209"/>
      <c r="S53" s="1209"/>
      <c r="T53" s="1209"/>
      <c r="U53" s="1209"/>
      <c r="V53" s="1209"/>
      <c r="W53" s="1209"/>
      <c r="X53" s="1209"/>
      <c r="Y53" s="1209"/>
      <c r="Z53" s="1209"/>
      <c r="AA53" s="1209"/>
      <c r="AB53" s="1209"/>
      <c r="AC53" s="1209"/>
      <c r="AD53" s="327"/>
    </row>
    <row r="79" spans="1:36">
      <c r="A79" s="333" t="s">
        <v>2586</v>
      </c>
    </row>
    <row r="80" spans="1:36" ht="13.5">
      <c r="A80" s="380" t="s">
        <v>2749</v>
      </c>
      <c r="Y80" s="333" t="s">
        <v>2588</v>
      </c>
      <c r="AC80" s="333" t="s">
        <v>2588</v>
      </c>
      <c r="AF80" s="333" t="s">
        <v>2750</v>
      </c>
      <c r="AJ80" s="333" t="s">
        <v>2750</v>
      </c>
    </row>
    <row r="81" spans="1:45" ht="13.5">
      <c r="A81" s="380" t="s">
        <v>2751</v>
      </c>
      <c r="Y81" s="333" t="s">
        <v>2590</v>
      </c>
      <c r="AC81" s="333" t="s">
        <v>2591</v>
      </c>
      <c r="AF81" s="333" t="s">
        <v>2563</v>
      </c>
      <c r="AG81" s="333">
        <f>'第二面（入力）'!L2</f>
        <v>0</v>
      </c>
      <c r="AH81" s="333">
        <f>'第二面（入力）'!S2</f>
        <v>0</v>
      </c>
      <c r="AI81" s="381">
        <f>'第二面（入力）'!Z2</f>
        <v>0</v>
      </c>
      <c r="AJ81" s="333">
        <f>'第二面（入力）'!K3</f>
        <v>0</v>
      </c>
      <c r="AK81" s="333">
        <f>'第二面（入力）'!L4</f>
        <v>0</v>
      </c>
      <c r="AL81" s="333">
        <f>'第二面（入力）'!T4</f>
        <v>0</v>
      </c>
      <c r="AM81" s="381">
        <f>'第二面（入力）'!AA4</f>
        <v>0</v>
      </c>
      <c r="AN81" s="333">
        <f>'第二面（入力）'!K5</f>
        <v>0</v>
      </c>
      <c r="AO81" s="333">
        <f>'第二面（入力）'!K6</f>
        <v>0</v>
      </c>
      <c r="AP81" s="333">
        <f>'第二面（入力）'!K7</f>
        <v>0</v>
      </c>
      <c r="AQ81" s="381">
        <f>'第二面（入力）'!K8</f>
        <v>0</v>
      </c>
      <c r="AR81" s="381">
        <f>'第二面（入力）'!K9</f>
        <v>0</v>
      </c>
      <c r="AS81" s="333" t="str">
        <f>IF('第二面（入力）'!$K$10="","",'第二面（入力）'!$K$10)</f>
        <v/>
      </c>
    </row>
    <row r="82" spans="1:45" ht="13.5">
      <c r="A82" s="380" t="s">
        <v>2752</v>
      </c>
      <c r="Y82" s="333" t="s">
        <v>2593</v>
      </c>
      <c r="AC82" s="333" t="s">
        <v>2594</v>
      </c>
      <c r="AF82" s="333" t="s">
        <v>2577</v>
      </c>
      <c r="AG82" s="333">
        <f>'第二面（入力）'!L12</f>
        <v>0</v>
      </c>
      <c r="AH82" s="333">
        <f>'第二面（入力）'!S12</f>
        <v>0</v>
      </c>
      <c r="AI82" s="381">
        <f>'第二面（入力）'!Z12</f>
        <v>0</v>
      </c>
      <c r="AJ82" s="333">
        <f>'第二面（入力）'!K13</f>
        <v>0</v>
      </c>
      <c r="AK82" s="333">
        <f>'第二面（入力）'!L14</f>
        <v>0</v>
      </c>
      <c r="AL82" s="333">
        <f>'第二面（入力）'!T14</f>
        <v>0</v>
      </c>
      <c r="AM82" s="381">
        <f>'第二面（入力）'!AA14</f>
        <v>0</v>
      </c>
      <c r="AN82" s="333">
        <f>'第二面（入力）'!K15</f>
        <v>0</v>
      </c>
      <c r="AO82" s="333">
        <f>'第二面（入力）'!K16</f>
        <v>0</v>
      </c>
      <c r="AP82" s="333">
        <f>'第二面（入力）'!K17</f>
        <v>0</v>
      </c>
      <c r="AQ82" s="381">
        <f>'第二面（入力）'!K18</f>
        <v>0</v>
      </c>
      <c r="AR82" s="381">
        <f>'第二面（入力）'!K19</f>
        <v>0</v>
      </c>
      <c r="AS82" s="333" t="str">
        <f>IF('第二面（入力）'!$K$20="","",'第二面（入力）'!$K$20)</f>
        <v/>
      </c>
    </row>
    <row r="83" spans="1:45" ht="13.5">
      <c r="A83" s="380" t="s">
        <v>2753</v>
      </c>
      <c r="Y83" s="333" t="s">
        <v>2596</v>
      </c>
      <c r="AC83" s="333" t="s">
        <v>2597</v>
      </c>
      <c r="AF83" s="333" t="s">
        <v>2578</v>
      </c>
      <c r="AG83" s="333">
        <f>'第二面（入力）'!L22</f>
        <v>0</v>
      </c>
      <c r="AH83" s="333">
        <f>'第二面（入力）'!S22</f>
        <v>0</v>
      </c>
      <c r="AI83" s="381">
        <f>'第二面（入力）'!Z22</f>
        <v>0</v>
      </c>
      <c r="AJ83" s="333">
        <f>'第二面（入力）'!K23</f>
        <v>0</v>
      </c>
      <c r="AK83" s="333">
        <f>'第二面（入力）'!L24</f>
        <v>0</v>
      </c>
      <c r="AL83" s="333">
        <f>'第二面（入力）'!T24</f>
        <v>0</v>
      </c>
      <c r="AM83" s="381">
        <f>'第二面（入力）'!AA24</f>
        <v>0</v>
      </c>
      <c r="AN83" s="333">
        <f>'第二面（入力）'!K25</f>
        <v>0</v>
      </c>
      <c r="AO83" s="333">
        <f>'第二面（入力）'!K26</f>
        <v>0</v>
      </c>
      <c r="AP83" s="333">
        <f>'第二面（入力）'!K27</f>
        <v>0</v>
      </c>
      <c r="AQ83" s="381">
        <f>'第二面（入力）'!K28</f>
        <v>0</v>
      </c>
      <c r="AR83" s="381">
        <f>'第二面（入力）'!K29</f>
        <v>0</v>
      </c>
      <c r="AS83" s="333" t="str">
        <f>IF('第二面（入力）'!$K$30="","",'第二面（入力）'!$K$30)</f>
        <v/>
      </c>
    </row>
    <row r="84" spans="1:45" ht="13.5">
      <c r="A84" s="380" t="s">
        <v>2754</v>
      </c>
      <c r="Y84" s="333" t="s">
        <v>2599</v>
      </c>
      <c r="AC84" s="333" t="s">
        <v>2600</v>
      </c>
      <c r="AF84" s="333" t="s">
        <v>2579</v>
      </c>
      <c r="AG84" s="333">
        <f>'第二面（入力）'!L32</f>
        <v>0</v>
      </c>
      <c r="AH84" s="333">
        <f>'第二面（入力）'!S32</f>
        <v>0</v>
      </c>
      <c r="AI84" s="381">
        <f>'第二面（入力）'!Z32</f>
        <v>0</v>
      </c>
      <c r="AJ84" s="333">
        <f>'第二面（入力）'!K33</f>
        <v>0</v>
      </c>
      <c r="AK84" s="333">
        <f>'第二面（入力）'!L34</f>
        <v>0</v>
      </c>
      <c r="AL84" s="333">
        <f>'第二面（入力）'!T34</f>
        <v>0</v>
      </c>
      <c r="AM84" s="381">
        <f>'第二面（入力）'!AA34</f>
        <v>0</v>
      </c>
      <c r="AN84" s="333">
        <f>'第二面（入力）'!K35</f>
        <v>0</v>
      </c>
      <c r="AO84" s="333">
        <f>'第二面（入力）'!K36</f>
        <v>0</v>
      </c>
      <c r="AP84" s="333">
        <f>'第二面（入力）'!K37</f>
        <v>0</v>
      </c>
      <c r="AQ84" s="381">
        <f>'第二面（入力）'!K38</f>
        <v>0</v>
      </c>
      <c r="AR84" s="381">
        <f>'第二面（入力）'!K39</f>
        <v>0</v>
      </c>
      <c r="AS84" s="333" t="str">
        <f>IF('第二面（入力）'!$K$40="","",'第二面（入力）'!$K$40)</f>
        <v/>
      </c>
    </row>
    <row r="85" spans="1:45" ht="13.5">
      <c r="A85" s="380" t="s">
        <v>2755</v>
      </c>
      <c r="Y85" s="333" t="s">
        <v>2602</v>
      </c>
      <c r="AC85" s="333" t="s">
        <v>2603</v>
      </c>
      <c r="AF85" s="333" t="s">
        <v>2580</v>
      </c>
      <c r="AG85" s="333">
        <f>'第二面（入力）'!L42</f>
        <v>0</v>
      </c>
      <c r="AH85" s="333">
        <f>'第二面（入力）'!S42</f>
        <v>0</v>
      </c>
      <c r="AI85" s="381">
        <f>'第二面（入力）'!Z42</f>
        <v>0</v>
      </c>
      <c r="AJ85" s="333">
        <f>'第二面（入力）'!K43</f>
        <v>0</v>
      </c>
      <c r="AK85" s="333">
        <f>'第二面（入力）'!L44</f>
        <v>0</v>
      </c>
      <c r="AL85" s="333">
        <f>'第二面（入力）'!T44</f>
        <v>0</v>
      </c>
      <c r="AM85" s="381">
        <f>'第二面（入力）'!AA44</f>
        <v>0</v>
      </c>
      <c r="AN85" s="333">
        <f>'第二面（入力）'!K45</f>
        <v>0</v>
      </c>
      <c r="AO85" s="333">
        <f>'第二面（入力）'!K46</f>
        <v>0</v>
      </c>
      <c r="AP85" s="333">
        <f>'第二面（入力）'!K47</f>
        <v>0</v>
      </c>
      <c r="AQ85" s="381">
        <f>'第二面（入力）'!K48</f>
        <v>0</v>
      </c>
      <c r="AR85" s="381">
        <f>'第二面（入力）'!K49</f>
        <v>0</v>
      </c>
      <c r="AS85" s="333" t="str">
        <f>IF('第二面（入力）'!$K$50="","",'第二面（入力）'!$K$50)</f>
        <v/>
      </c>
    </row>
    <row r="86" spans="1:45" ht="13.5">
      <c r="A86" s="380" t="s">
        <v>2756</v>
      </c>
      <c r="Y86" s="333" t="s">
        <v>2605</v>
      </c>
      <c r="AC86" s="333" t="s">
        <v>2606</v>
      </c>
      <c r="AF86" s="333" t="s">
        <v>2581</v>
      </c>
      <c r="AG86" s="333">
        <f>'第二面（入力）'!L52</f>
        <v>0</v>
      </c>
      <c r="AH86" s="333">
        <f>'第二面（入力）'!S52</f>
        <v>0</v>
      </c>
      <c r="AI86" s="381">
        <f>'第二面（入力）'!Z52</f>
        <v>0</v>
      </c>
      <c r="AJ86" s="333">
        <f>'第二面（入力）'!K53</f>
        <v>0</v>
      </c>
      <c r="AK86" s="333">
        <f>'第二面（入力）'!L54</f>
        <v>0</v>
      </c>
      <c r="AL86" s="333">
        <f>'第二面（入力）'!T54</f>
        <v>0</v>
      </c>
      <c r="AM86" s="381">
        <f>'第二面（入力）'!AA54</f>
        <v>0</v>
      </c>
      <c r="AN86" s="333">
        <f>'第二面（入力）'!K55</f>
        <v>0</v>
      </c>
      <c r="AO86" s="333">
        <f>'第二面（入力）'!K56</f>
        <v>0</v>
      </c>
      <c r="AP86" s="333">
        <f>'第二面（入力）'!K57</f>
        <v>0</v>
      </c>
      <c r="AQ86" s="381">
        <f>'第二面（入力）'!K58</f>
        <v>0</v>
      </c>
      <c r="AR86" s="381">
        <f>'第二面（入力）'!K59</f>
        <v>0</v>
      </c>
      <c r="AS86" s="333" t="str">
        <f>IF('第二面（入力）'!$K$60="","",'第二面（入力）'!$K$60)</f>
        <v/>
      </c>
    </row>
    <row r="87" spans="1:45" ht="13.5">
      <c r="A87" s="380" t="s">
        <v>2757</v>
      </c>
      <c r="Y87" s="333" t="s">
        <v>2608</v>
      </c>
      <c r="AC87" s="333" t="s">
        <v>2609</v>
      </c>
      <c r="AF87" s="333" t="s">
        <v>2582</v>
      </c>
      <c r="AG87" s="333">
        <f>'第二面（入力）'!L62</f>
        <v>0</v>
      </c>
      <c r="AH87" s="333">
        <f>'第二面（入力）'!S62</f>
        <v>0</v>
      </c>
      <c r="AI87" s="381">
        <f>'第二面（入力）'!Z62</f>
        <v>0</v>
      </c>
      <c r="AJ87" s="333">
        <f>'第二面（入力）'!K63</f>
        <v>0</v>
      </c>
      <c r="AK87" s="333">
        <f>'第二面（入力）'!L64</f>
        <v>0</v>
      </c>
      <c r="AL87" s="333">
        <f>'第二面（入力）'!T64</f>
        <v>0</v>
      </c>
      <c r="AM87" s="381">
        <f>'第二面（入力）'!AA64</f>
        <v>0</v>
      </c>
      <c r="AN87" s="333">
        <f>'第二面（入力）'!K65</f>
        <v>0</v>
      </c>
      <c r="AO87" s="333">
        <f>'第二面（入力）'!K66</f>
        <v>0</v>
      </c>
      <c r="AP87" s="333">
        <f>'第二面（入力）'!K67</f>
        <v>0</v>
      </c>
      <c r="AQ87" s="381">
        <f>'第二面（入力）'!K68</f>
        <v>0</v>
      </c>
      <c r="AR87" s="381">
        <f>'第二面（入力）'!K69</f>
        <v>0</v>
      </c>
      <c r="AS87" s="333" t="str">
        <f>IF('第二面（入力）'!$K$70="","",'第二面（入力）'!$K$70)</f>
        <v/>
      </c>
    </row>
    <row r="88" spans="1:45" ht="13.5">
      <c r="A88" s="380" t="s">
        <v>2758</v>
      </c>
      <c r="Y88" s="333" t="s">
        <v>2611</v>
      </c>
      <c r="AC88" s="333" t="s">
        <v>2612</v>
      </c>
      <c r="AF88" s="333" t="s">
        <v>2583</v>
      </c>
      <c r="AG88" s="333">
        <f>'第二面（入力）'!L72</f>
        <v>0</v>
      </c>
      <c r="AH88" s="333">
        <f>'第二面（入力）'!S72</f>
        <v>0</v>
      </c>
      <c r="AI88" s="381">
        <f>'第二面（入力）'!Z72</f>
        <v>0</v>
      </c>
      <c r="AJ88" s="333">
        <f>'第二面（入力）'!K73</f>
        <v>0</v>
      </c>
      <c r="AK88" s="333">
        <f>'第二面（入力）'!L74</f>
        <v>0</v>
      </c>
      <c r="AL88" s="333">
        <f>'第二面（入力）'!T74</f>
        <v>0</v>
      </c>
      <c r="AM88" s="381">
        <f>'第二面（入力）'!AA74</f>
        <v>0</v>
      </c>
      <c r="AN88" s="333">
        <f>'第二面（入力）'!K75</f>
        <v>0</v>
      </c>
      <c r="AO88" s="333">
        <f>'第二面（入力）'!K76</f>
        <v>0</v>
      </c>
      <c r="AP88" s="333">
        <f>'第二面（入力）'!K77</f>
        <v>0</v>
      </c>
      <c r="AQ88" s="381">
        <f>'第二面（入力）'!K78</f>
        <v>0</v>
      </c>
      <c r="AR88" s="381">
        <f>'第二面（入力）'!K79</f>
        <v>0</v>
      </c>
      <c r="AS88" s="333" t="str">
        <f>IF('第二面（入力）'!$K$80="","",'第二面（入力）'!$K$80)</f>
        <v/>
      </c>
    </row>
    <row r="89" spans="1:45" ht="13.5">
      <c r="A89" s="380" t="s">
        <v>2759</v>
      </c>
      <c r="Y89" s="333" t="s">
        <v>2614</v>
      </c>
      <c r="AC89" s="333" t="s">
        <v>2615</v>
      </c>
      <c r="AF89" s="333" t="s">
        <v>2584</v>
      </c>
      <c r="AG89" s="333">
        <f>'第二面（入力）'!L82</f>
        <v>0</v>
      </c>
      <c r="AH89" s="333">
        <f>'第二面（入力）'!S82</f>
        <v>0</v>
      </c>
      <c r="AI89" s="381">
        <f>'第二面（入力）'!Z82</f>
        <v>0</v>
      </c>
      <c r="AJ89" s="333">
        <f>'第二面（入力）'!K83</f>
        <v>0</v>
      </c>
      <c r="AK89" s="333">
        <f>'第二面（入力）'!L84</f>
        <v>0</v>
      </c>
      <c r="AL89" s="333">
        <f>'第二面（入力）'!T84</f>
        <v>0</v>
      </c>
      <c r="AM89" s="381">
        <f>'第二面（入力）'!AA84</f>
        <v>0</v>
      </c>
      <c r="AN89" s="333">
        <f>'第二面（入力）'!K85</f>
        <v>0</v>
      </c>
      <c r="AO89" s="333">
        <f>'第二面（入力）'!K86</f>
        <v>0</v>
      </c>
      <c r="AP89" s="333">
        <f>'第二面（入力）'!K87</f>
        <v>0</v>
      </c>
      <c r="AQ89" s="381">
        <f>'第二面（入力）'!K88</f>
        <v>0</v>
      </c>
      <c r="AR89" s="381">
        <f>'第二面（入力）'!K89</f>
        <v>0</v>
      </c>
      <c r="AS89" s="333" t="str">
        <f>IF('第二面（入力）'!$K$90="","",'第二面（入力）'!$K$90)</f>
        <v/>
      </c>
    </row>
    <row r="90" spans="1:45" ht="13.5">
      <c r="A90" s="380" t="s">
        <v>2760</v>
      </c>
      <c r="Y90" s="333" t="s">
        <v>2617</v>
      </c>
      <c r="AC90" s="333" t="s">
        <v>2618</v>
      </c>
      <c r="AF90" s="333" t="s">
        <v>2585</v>
      </c>
      <c r="AG90" s="333">
        <f>'第二面（入力）'!L92</f>
        <v>0</v>
      </c>
      <c r="AH90" s="333">
        <f>'第二面（入力）'!S92</f>
        <v>0</v>
      </c>
      <c r="AI90" s="381">
        <f>'第二面（入力）'!Z92</f>
        <v>0</v>
      </c>
      <c r="AJ90" s="333">
        <f>'第二面（入力）'!K93</f>
        <v>0</v>
      </c>
      <c r="AK90" s="333">
        <f>'第二面（入力）'!L94</f>
        <v>0</v>
      </c>
      <c r="AL90" s="333">
        <f>'第二面（入力）'!T94</f>
        <v>0</v>
      </c>
      <c r="AM90" s="381">
        <f>'第二面（入力）'!AA94</f>
        <v>0</v>
      </c>
      <c r="AN90" s="333">
        <f>'第二面（入力）'!K95</f>
        <v>0</v>
      </c>
      <c r="AO90" s="333">
        <f>'第二面（入力）'!K96</f>
        <v>0</v>
      </c>
      <c r="AP90" s="333">
        <f>'第二面（入力）'!K97</f>
        <v>0</v>
      </c>
      <c r="AQ90" s="381">
        <f>'第二面（入力）'!K98</f>
        <v>0</v>
      </c>
      <c r="AR90" s="381">
        <f>'第二面（入力）'!K99</f>
        <v>0</v>
      </c>
      <c r="AS90" s="333" t="str">
        <f>IF('第二面（入力）'!$K$100="","",'第二面（入力）'!$K$100)</f>
        <v/>
      </c>
    </row>
    <row r="91" spans="1:45" ht="13.5">
      <c r="A91" s="380" t="s">
        <v>2761</v>
      </c>
      <c r="Y91" s="333" t="s">
        <v>2620</v>
      </c>
      <c r="AC91" s="333" t="s">
        <v>2621</v>
      </c>
    </row>
    <row r="92" spans="1:45" ht="13.5">
      <c r="A92" s="380" t="s">
        <v>2762</v>
      </c>
      <c r="Y92" s="333" t="s">
        <v>2623</v>
      </c>
      <c r="AC92" s="333" t="s">
        <v>2624</v>
      </c>
    </row>
    <row r="93" spans="1:45" ht="13.5">
      <c r="A93" s="380" t="s">
        <v>2763</v>
      </c>
      <c r="Y93" s="333" t="s">
        <v>2626</v>
      </c>
      <c r="AC93" s="333" t="s">
        <v>2627</v>
      </c>
    </row>
    <row r="94" spans="1:45" ht="13.5">
      <c r="A94" s="380" t="s">
        <v>2764</v>
      </c>
      <c r="Y94" s="333" t="s">
        <v>2629</v>
      </c>
      <c r="AC94" s="333" t="s">
        <v>2630</v>
      </c>
    </row>
    <row r="95" spans="1:45" ht="13.5">
      <c r="A95" s="380" t="s">
        <v>2765</v>
      </c>
      <c r="Y95" s="333" t="s">
        <v>2632</v>
      </c>
      <c r="AC95" s="333" t="s">
        <v>2633</v>
      </c>
    </row>
    <row r="96" spans="1:45" ht="13.5">
      <c r="A96" s="380" t="s">
        <v>2766</v>
      </c>
      <c r="Y96" s="333" t="s">
        <v>2635</v>
      </c>
      <c r="AC96" s="333" t="s">
        <v>2636</v>
      </c>
    </row>
    <row r="97" spans="1:29">
      <c r="A97" s="333" t="s">
        <v>2767</v>
      </c>
      <c r="Y97" s="333" t="s">
        <v>2638</v>
      </c>
      <c r="AC97" s="333" t="s">
        <v>2639</v>
      </c>
    </row>
    <row r="98" spans="1:29">
      <c r="A98" s="333" t="s">
        <v>2768</v>
      </c>
      <c r="Y98" s="333" t="s">
        <v>2640</v>
      </c>
      <c r="AC98" s="333" t="s">
        <v>2641</v>
      </c>
    </row>
    <row r="99" spans="1:29" ht="13.5">
      <c r="A99" s="380" t="s">
        <v>2769</v>
      </c>
      <c r="Y99" s="333" t="s">
        <v>2642</v>
      </c>
      <c r="AC99" s="333" t="s">
        <v>2643</v>
      </c>
    </row>
    <row r="100" spans="1:29" ht="13.5">
      <c r="A100" s="380" t="s">
        <v>2770</v>
      </c>
      <c r="Y100" s="333" t="s">
        <v>2644</v>
      </c>
      <c r="AC100" s="333" t="s">
        <v>2645</v>
      </c>
    </row>
    <row r="101" spans="1:29" ht="13.5">
      <c r="A101" s="380" t="s">
        <v>2771</v>
      </c>
      <c r="Y101" s="333" t="s">
        <v>2646</v>
      </c>
      <c r="AC101" s="333" t="s">
        <v>2647</v>
      </c>
    </row>
    <row r="102" spans="1:29" ht="13.5">
      <c r="A102" s="380" t="s">
        <v>2772</v>
      </c>
      <c r="Y102" s="333" t="s">
        <v>2648</v>
      </c>
      <c r="AC102" s="333" t="s">
        <v>2649</v>
      </c>
    </row>
    <row r="103" spans="1:29" ht="13.5">
      <c r="A103" s="380" t="s">
        <v>2773</v>
      </c>
      <c r="Y103" s="333" t="s">
        <v>2650</v>
      </c>
      <c r="AC103" s="333" t="s">
        <v>2651</v>
      </c>
    </row>
    <row r="104" spans="1:29" ht="13.5">
      <c r="A104" s="380" t="s">
        <v>2774</v>
      </c>
      <c r="Y104" s="333" t="s">
        <v>2652</v>
      </c>
      <c r="AC104" s="333" t="s">
        <v>2653</v>
      </c>
    </row>
    <row r="105" spans="1:29">
      <c r="Y105" s="333" t="s">
        <v>2654</v>
      </c>
      <c r="AC105" s="333" t="s">
        <v>2655</v>
      </c>
    </row>
    <row r="106" spans="1:29">
      <c r="Y106" s="333" t="s">
        <v>2656</v>
      </c>
      <c r="AC106" s="333" t="s">
        <v>2657</v>
      </c>
    </row>
    <row r="107" spans="1:29">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sheetData>
  <mergeCells count="44">
    <mergeCell ref="N18:U18"/>
    <mergeCell ref="M4:AC4"/>
    <mergeCell ref="N5:U5"/>
    <mergeCell ref="M7:AC7"/>
    <mergeCell ref="N8:U8"/>
    <mergeCell ref="M10:AC10"/>
    <mergeCell ref="N11:U11"/>
    <mergeCell ref="M12:AC12"/>
    <mergeCell ref="N13:U13"/>
    <mergeCell ref="M14:AC14"/>
    <mergeCell ref="N15:U15"/>
    <mergeCell ref="M17:AC17"/>
    <mergeCell ref="K33:AC33"/>
    <mergeCell ref="M19:AC19"/>
    <mergeCell ref="N20:U20"/>
    <mergeCell ref="M21:AC21"/>
    <mergeCell ref="N22:U22"/>
    <mergeCell ref="K25:AC25"/>
    <mergeCell ref="K26:AC26"/>
    <mergeCell ref="K27:M27"/>
    <mergeCell ref="K28:AC28"/>
    <mergeCell ref="K29:AC29"/>
    <mergeCell ref="K30:AC30"/>
    <mergeCell ref="K31:AC31"/>
    <mergeCell ref="K45:AC45"/>
    <mergeCell ref="K34:AC34"/>
    <mergeCell ref="K35:M35"/>
    <mergeCell ref="K36:AC36"/>
    <mergeCell ref="K37:AC37"/>
    <mergeCell ref="K38:AC38"/>
    <mergeCell ref="K39:AC39"/>
    <mergeCell ref="K40:AC40"/>
    <mergeCell ref="K41:AC41"/>
    <mergeCell ref="K42:M42"/>
    <mergeCell ref="K43:AC43"/>
    <mergeCell ref="K44:AC44"/>
    <mergeCell ref="K52:AC52"/>
    <mergeCell ref="K53:AC53"/>
    <mergeCell ref="K46:AC46"/>
    <mergeCell ref="K47:AC47"/>
    <mergeCell ref="K48:AC48"/>
    <mergeCell ref="K49:M49"/>
    <mergeCell ref="K50:AC50"/>
    <mergeCell ref="K51:AC51"/>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2" t="s">
        <v>2793</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37"/>
    </row>
    <row r="2" spans="1:31" ht="15" customHeight="1" thickBot="1">
      <c r="A2" s="320" t="s">
        <v>2794</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37"/>
    </row>
    <row r="3" spans="1:31" ht="15" customHeight="1" thickBot="1">
      <c r="A3" s="320" t="s">
        <v>2739</v>
      </c>
      <c r="B3" s="367"/>
      <c r="C3" s="367"/>
      <c r="D3" s="367"/>
      <c r="E3" s="367"/>
      <c r="F3" s="368"/>
      <c r="G3" s="368"/>
      <c r="H3" s="368"/>
      <c r="I3" s="368"/>
      <c r="J3" s="368"/>
      <c r="K3" s="368" t="s">
        <v>2565</v>
      </c>
      <c r="L3" s="1210" t="str">
        <f>IFERROR(VLOOKUP(AE3,AF82:AR91,2,FALSE),"")</f>
        <v/>
      </c>
      <c r="M3" s="1210"/>
      <c r="N3" s="1210"/>
      <c r="O3" s="1200" t="s">
        <v>2566</v>
      </c>
      <c r="P3" s="1200"/>
      <c r="Q3" s="1200"/>
      <c r="R3" s="1210" t="str">
        <f>IFERROR(VLOOKUP(AE3,AF82:AR91,3,FALSE),"")</f>
        <v/>
      </c>
      <c r="S3" s="1210"/>
      <c r="T3" s="1210"/>
      <c r="U3" s="1200" t="s">
        <v>2567</v>
      </c>
      <c r="V3" s="1200"/>
      <c r="W3" s="1200"/>
      <c r="X3" s="1210" t="str">
        <f>IFERROR(VLOOKUP(AE3,AF82:AR91,4,FALSE),"")</f>
        <v/>
      </c>
      <c r="Y3" s="1210"/>
      <c r="Z3" s="1210"/>
      <c r="AA3" s="1210"/>
      <c r="AB3" s="369"/>
      <c r="AC3" s="367" t="s">
        <v>17</v>
      </c>
      <c r="AD3" s="337"/>
      <c r="AE3" s="370"/>
    </row>
    <row r="4" spans="1:31" ht="15" customHeight="1">
      <c r="A4" s="320" t="s">
        <v>2734</v>
      </c>
      <c r="B4" s="367"/>
      <c r="C4" s="367"/>
      <c r="D4" s="367"/>
      <c r="E4" s="367"/>
      <c r="F4" s="371"/>
      <c r="G4" s="371"/>
      <c r="H4" s="371"/>
      <c r="I4" s="371"/>
      <c r="J4" s="371"/>
      <c r="K4" s="1184" t="str">
        <f>IFERROR(VLOOKUP(AE3,AF81:AR91,5,FALSE),"")</f>
        <v/>
      </c>
      <c r="L4" s="1184"/>
      <c r="M4" s="1184"/>
      <c r="N4" s="1184"/>
      <c r="O4" s="1184"/>
      <c r="P4" s="1184"/>
      <c r="Q4" s="1184"/>
      <c r="R4" s="1184"/>
      <c r="S4" s="1184"/>
      <c r="T4" s="1184"/>
      <c r="U4" s="1184"/>
      <c r="V4" s="1184"/>
      <c r="W4" s="1184"/>
      <c r="X4" s="1184"/>
      <c r="Y4" s="1184"/>
      <c r="Z4" s="1184"/>
      <c r="AA4" s="1184"/>
      <c r="AB4" s="1184"/>
      <c r="AC4" s="1184"/>
      <c r="AD4" s="337"/>
    </row>
    <row r="5" spans="1:31" ht="15" customHeight="1">
      <c r="A5" s="320" t="s">
        <v>2795</v>
      </c>
      <c r="B5" s="367"/>
      <c r="C5" s="367"/>
      <c r="D5" s="367"/>
      <c r="E5" s="367"/>
      <c r="F5" s="367"/>
      <c r="G5" s="367"/>
      <c r="H5" s="367"/>
      <c r="I5" s="367"/>
      <c r="J5" s="367"/>
      <c r="K5" s="367" t="s">
        <v>2565</v>
      </c>
      <c r="L5" s="1217" t="str">
        <f>IFERROR(VLOOKUP(AE3,AF82:AR91,6,FALSE),"")</f>
        <v/>
      </c>
      <c r="M5" s="1217"/>
      <c r="N5" s="1200" t="s">
        <v>2570</v>
      </c>
      <c r="O5" s="1200"/>
      <c r="P5" s="1200"/>
      <c r="Q5" s="1200"/>
      <c r="R5" s="1200"/>
      <c r="S5" s="1210" t="str">
        <f>IFERROR(VLOOKUP(AE3,AF82:AR91,7,FALSE),"")</f>
        <v/>
      </c>
      <c r="T5" s="1210"/>
      <c r="U5" s="1200" t="s">
        <v>2571</v>
      </c>
      <c r="V5" s="1200"/>
      <c r="W5" s="1200"/>
      <c r="X5" s="1200"/>
      <c r="Y5" s="1210" t="str">
        <f>IFERROR(VLOOKUP(AE3,AF82:AR91,8,FALSE),"")</f>
        <v/>
      </c>
      <c r="Z5" s="1210"/>
      <c r="AA5" s="1210"/>
      <c r="AB5" s="369"/>
      <c r="AC5" s="367" t="s">
        <v>17</v>
      </c>
      <c r="AD5" s="337"/>
    </row>
    <row r="6" spans="1:31" ht="15" customHeight="1">
      <c r="A6" s="320"/>
      <c r="B6" s="367"/>
      <c r="C6" s="367"/>
      <c r="D6" s="367"/>
      <c r="E6" s="367"/>
      <c r="F6" s="367"/>
      <c r="G6" s="367"/>
      <c r="H6" s="367"/>
      <c r="I6" s="367"/>
      <c r="J6" s="367"/>
      <c r="K6" s="1211" t="str">
        <f>IFERROR(VLOOKUP(AE3,AF82:AR91,9,FALSE),"")</f>
        <v/>
      </c>
      <c r="L6" s="1211"/>
      <c r="M6" s="1211"/>
      <c r="N6" s="1211"/>
      <c r="O6" s="1211"/>
      <c r="P6" s="1211"/>
      <c r="Q6" s="1211"/>
      <c r="R6" s="1211"/>
      <c r="S6" s="1211"/>
      <c r="T6" s="1211"/>
      <c r="U6" s="1211"/>
      <c r="V6" s="1211"/>
      <c r="W6" s="1211"/>
      <c r="X6" s="1211"/>
      <c r="Y6" s="1211"/>
      <c r="Z6" s="1211"/>
      <c r="AA6" s="1211"/>
      <c r="AB6" s="1211"/>
      <c r="AC6" s="1211"/>
      <c r="AD6" s="337"/>
    </row>
    <row r="7" spans="1:31" ht="15" customHeight="1">
      <c r="A7" s="320" t="s">
        <v>2741</v>
      </c>
      <c r="B7" s="367"/>
      <c r="C7" s="367"/>
      <c r="D7" s="367"/>
      <c r="E7" s="367"/>
      <c r="F7" s="367"/>
      <c r="G7" s="367"/>
      <c r="H7" s="367"/>
      <c r="I7" s="367"/>
      <c r="J7" s="367"/>
      <c r="K7" s="1208" t="str">
        <f>IFERROR(VLOOKUP(AE3,AF82:AR91,10,FALSE),"")</f>
        <v/>
      </c>
      <c r="L7" s="1208"/>
      <c r="M7" s="1208"/>
      <c r="N7" s="360"/>
      <c r="O7" s="360"/>
      <c r="P7" s="360"/>
      <c r="Q7" s="367"/>
      <c r="R7" s="367"/>
      <c r="S7" s="367"/>
      <c r="T7" s="367"/>
      <c r="U7" s="367"/>
      <c r="V7" s="367"/>
      <c r="W7" s="367"/>
      <c r="X7" s="367"/>
      <c r="Y7" s="367"/>
      <c r="Z7" s="367"/>
      <c r="AA7" s="367"/>
      <c r="AB7" s="367"/>
      <c r="AC7" s="367"/>
      <c r="AD7" s="337"/>
    </row>
    <row r="8" spans="1:31" ht="15" customHeight="1">
      <c r="A8" s="320" t="s">
        <v>2742</v>
      </c>
      <c r="B8" s="367"/>
      <c r="C8" s="367"/>
      <c r="D8" s="367"/>
      <c r="E8" s="367"/>
      <c r="F8" s="367"/>
      <c r="G8" s="367"/>
      <c r="H8" s="367"/>
      <c r="I8" s="367"/>
      <c r="J8" s="367"/>
      <c r="K8" s="1184" t="str">
        <f>IFERROR(VLOOKUP(AE3,AF82:AR91,11,FALSE),"")</f>
        <v/>
      </c>
      <c r="L8" s="1184"/>
      <c r="M8" s="1184"/>
      <c r="N8" s="1184"/>
      <c r="O8" s="1184"/>
      <c r="P8" s="1184"/>
      <c r="Q8" s="1184"/>
      <c r="R8" s="1184"/>
      <c r="S8" s="1184"/>
      <c r="T8" s="1184"/>
      <c r="U8" s="1184"/>
      <c r="V8" s="1184"/>
      <c r="W8" s="1184"/>
      <c r="X8" s="1184"/>
      <c r="Y8" s="1184"/>
      <c r="Z8" s="1184"/>
      <c r="AA8" s="1184"/>
      <c r="AB8" s="1184"/>
      <c r="AC8" s="1184"/>
      <c r="AD8" s="337"/>
    </row>
    <row r="9" spans="1:31" ht="15" customHeight="1">
      <c r="A9" s="320" t="s">
        <v>2743</v>
      </c>
      <c r="B9" s="367"/>
      <c r="C9" s="367"/>
      <c r="D9" s="367"/>
      <c r="E9" s="367"/>
      <c r="F9" s="367"/>
      <c r="G9" s="367"/>
      <c r="H9" s="367"/>
      <c r="I9" s="367"/>
      <c r="J9" s="367"/>
      <c r="K9" s="1185" t="str">
        <f>IFERROR(VLOOKUP(AE3,AF82:AR91,12,FALSE),"")</f>
        <v/>
      </c>
      <c r="L9" s="1185"/>
      <c r="M9" s="1185"/>
      <c r="N9" s="1185"/>
      <c r="O9" s="1185"/>
      <c r="P9" s="1185"/>
      <c r="Q9" s="1185"/>
      <c r="R9" s="1185"/>
      <c r="S9" s="1185"/>
      <c r="T9" s="1185"/>
      <c r="U9" s="1185"/>
      <c r="V9" s="1185"/>
      <c r="W9" s="1185"/>
      <c r="X9" s="1185"/>
      <c r="Y9" s="1185"/>
      <c r="Z9" s="1185"/>
      <c r="AA9" s="1185"/>
      <c r="AB9" s="1185"/>
      <c r="AC9" s="1185"/>
      <c r="AD9" s="337"/>
    </row>
    <row r="10" spans="1:31" ht="15" customHeight="1">
      <c r="A10" s="386" t="s">
        <v>2796</v>
      </c>
      <c r="B10" s="374"/>
      <c r="C10" s="374"/>
      <c r="D10" s="374"/>
      <c r="E10" s="374"/>
      <c r="F10" s="374"/>
      <c r="G10" s="374"/>
      <c r="H10" s="374"/>
      <c r="I10" s="374"/>
      <c r="J10" s="374"/>
      <c r="K10" s="1209" t="str">
        <f>IFERROR(VLOOKUP(AE3,AF82:AR91,13,FALSE),"")</f>
        <v/>
      </c>
      <c r="L10" s="1209"/>
      <c r="M10" s="1209"/>
      <c r="N10" s="1209"/>
      <c r="O10" s="1209"/>
      <c r="P10" s="1209"/>
      <c r="Q10" s="1209"/>
      <c r="R10" s="1209"/>
      <c r="S10" s="1209"/>
      <c r="T10" s="1209"/>
      <c r="U10" s="1209"/>
      <c r="V10" s="1209"/>
      <c r="W10" s="1209"/>
      <c r="X10" s="1209"/>
      <c r="Y10" s="1209"/>
      <c r="Z10" s="1209"/>
      <c r="AA10" s="1209"/>
      <c r="AB10" s="1209"/>
      <c r="AC10" s="1209"/>
      <c r="AD10" s="337"/>
    </row>
    <row r="11" spans="1:31" ht="15" customHeight="1" thickBot="1">
      <c r="A11" s="320" t="s">
        <v>2797</v>
      </c>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37"/>
    </row>
    <row r="12" spans="1:31" ht="15" customHeight="1" thickBot="1">
      <c r="A12" s="320" t="s">
        <v>2739</v>
      </c>
      <c r="B12" s="367"/>
      <c r="C12" s="367"/>
      <c r="D12" s="367"/>
      <c r="E12" s="367"/>
      <c r="F12" s="368"/>
      <c r="G12" s="368"/>
      <c r="H12" s="368"/>
      <c r="I12" s="368"/>
      <c r="J12" s="368"/>
      <c r="K12" s="368" t="s">
        <v>2565</v>
      </c>
      <c r="L12" s="1210" t="str">
        <f>IFERROR(VLOOKUP(AE12,AF82:AR91,2,FALSE),"")</f>
        <v/>
      </c>
      <c r="M12" s="1210"/>
      <c r="N12" s="1210"/>
      <c r="O12" s="1200" t="s">
        <v>2566</v>
      </c>
      <c r="P12" s="1200"/>
      <c r="Q12" s="1200"/>
      <c r="R12" s="1210" t="str">
        <f>IFERROR(VLOOKUP(AE12,AF82:AR91,3,FALSE),"")</f>
        <v/>
      </c>
      <c r="S12" s="1210"/>
      <c r="T12" s="1210"/>
      <c r="U12" s="1200" t="s">
        <v>2567</v>
      </c>
      <c r="V12" s="1200"/>
      <c r="W12" s="1200"/>
      <c r="X12" s="1210" t="str">
        <f>IFERROR(VLOOKUP(AE12,AF82:AR91,4,FALSE),"")</f>
        <v/>
      </c>
      <c r="Y12" s="1210"/>
      <c r="Z12" s="1210"/>
      <c r="AA12" s="1210"/>
      <c r="AB12" s="369"/>
      <c r="AC12" s="367" t="s">
        <v>17</v>
      </c>
      <c r="AD12" s="337"/>
      <c r="AE12" s="370"/>
    </row>
    <row r="13" spans="1:31" ht="15" customHeight="1">
      <c r="A13" s="320" t="s">
        <v>2734</v>
      </c>
      <c r="B13" s="367"/>
      <c r="C13" s="367"/>
      <c r="D13" s="367"/>
      <c r="E13" s="367"/>
      <c r="F13" s="371"/>
      <c r="G13" s="371"/>
      <c r="H13" s="371"/>
      <c r="I13" s="371"/>
      <c r="J13" s="371"/>
      <c r="K13" s="1184" t="str">
        <f>IFERROR(VLOOKUP(AE12,AF82:AR91,5,FALSE),"")</f>
        <v/>
      </c>
      <c r="L13" s="1184"/>
      <c r="M13" s="1184"/>
      <c r="N13" s="1184"/>
      <c r="O13" s="1184"/>
      <c r="P13" s="1184"/>
      <c r="Q13" s="1184"/>
      <c r="R13" s="1184"/>
      <c r="S13" s="1184"/>
      <c r="T13" s="1184"/>
      <c r="U13" s="1184"/>
      <c r="V13" s="1184"/>
      <c r="W13" s="1184"/>
      <c r="X13" s="1184"/>
      <c r="Y13" s="1184"/>
      <c r="Z13" s="1184"/>
      <c r="AA13" s="1184"/>
      <c r="AB13" s="1184"/>
      <c r="AC13" s="1184"/>
      <c r="AD13" s="337"/>
    </row>
    <row r="14" spans="1:31" ht="15" customHeight="1">
      <c r="A14" s="320" t="s">
        <v>2795</v>
      </c>
      <c r="B14" s="367"/>
      <c r="C14" s="367"/>
      <c r="D14" s="367"/>
      <c r="E14" s="367"/>
      <c r="F14" s="367"/>
      <c r="G14" s="367"/>
      <c r="H14" s="367"/>
      <c r="I14" s="367"/>
      <c r="J14" s="367"/>
      <c r="K14" s="367" t="s">
        <v>2565</v>
      </c>
      <c r="L14" s="1217" t="str">
        <f>IFERROR(VLOOKUP(AE12,AF82:AR91,6,FALSE),"")</f>
        <v/>
      </c>
      <c r="M14" s="1217"/>
      <c r="N14" s="1200" t="s">
        <v>2570</v>
      </c>
      <c r="O14" s="1200"/>
      <c r="P14" s="1200"/>
      <c r="Q14" s="1200"/>
      <c r="R14" s="1200"/>
      <c r="S14" s="1210" t="str">
        <f>IFERROR(VLOOKUP(AE12,AF82:AR91,7,FALSE),"")</f>
        <v/>
      </c>
      <c r="T14" s="1210"/>
      <c r="U14" s="1200" t="s">
        <v>2571</v>
      </c>
      <c r="V14" s="1200"/>
      <c r="W14" s="1200"/>
      <c r="X14" s="1200"/>
      <c r="Y14" s="1210" t="str">
        <f>IFERROR(VLOOKUP(AE12,AF82:AR91,8,FALSE),"")</f>
        <v/>
      </c>
      <c r="Z14" s="1210"/>
      <c r="AA14" s="1210"/>
      <c r="AB14" s="369"/>
      <c r="AC14" s="367" t="s">
        <v>17</v>
      </c>
      <c r="AD14" s="337"/>
    </row>
    <row r="15" spans="1:31" ht="15" customHeight="1">
      <c r="A15" s="320"/>
      <c r="B15" s="367"/>
      <c r="C15" s="367"/>
      <c r="D15" s="367"/>
      <c r="E15" s="367"/>
      <c r="F15" s="367"/>
      <c r="G15" s="367"/>
      <c r="H15" s="367"/>
      <c r="I15" s="367"/>
      <c r="J15" s="367"/>
      <c r="K15" s="1211" t="str">
        <f>IFERROR(VLOOKUP(AE12,AF82:AR91,9,FALSE),"")</f>
        <v/>
      </c>
      <c r="L15" s="1211"/>
      <c r="M15" s="1211"/>
      <c r="N15" s="1211"/>
      <c r="O15" s="1211"/>
      <c r="P15" s="1211"/>
      <c r="Q15" s="1211"/>
      <c r="R15" s="1211"/>
      <c r="S15" s="1211"/>
      <c r="T15" s="1211"/>
      <c r="U15" s="1211"/>
      <c r="V15" s="1211"/>
      <c r="W15" s="1211"/>
      <c r="X15" s="1211"/>
      <c r="Y15" s="1211"/>
      <c r="Z15" s="1211"/>
      <c r="AA15" s="1211"/>
      <c r="AB15" s="1211"/>
      <c r="AC15" s="1211"/>
      <c r="AD15" s="337"/>
    </row>
    <row r="16" spans="1:31" ht="15" customHeight="1">
      <c r="A16" s="320" t="s">
        <v>2741</v>
      </c>
      <c r="B16" s="367"/>
      <c r="C16" s="367"/>
      <c r="D16" s="367"/>
      <c r="E16" s="367"/>
      <c r="F16" s="367"/>
      <c r="G16" s="367"/>
      <c r="H16" s="367"/>
      <c r="I16" s="367"/>
      <c r="J16" s="367"/>
      <c r="K16" s="1208" t="str">
        <f>IFERROR(VLOOKUP(AE12,AF82:AR91,10,FALSE),"")</f>
        <v/>
      </c>
      <c r="L16" s="1208"/>
      <c r="M16" s="1208"/>
      <c r="N16" s="360"/>
      <c r="O16" s="360"/>
      <c r="P16" s="360"/>
      <c r="Q16" s="367"/>
      <c r="R16" s="367"/>
      <c r="S16" s="367"/>
      <c r="T16" s="367"/>
      <c r="U16" s="367"/>
      <c r="V16" s="367"/>
      <c r="W16" s="367"/>
      <c r="X16" s="367"/>
      <c r="Y16" s="367"/>
      <c r="Z16" s="367"/>
      <c r="AA16" s="367"/>
      <c r="AB16" s="367"/>
      <c r="AC16" s="367"/>
      <c r="AD16" s="337"/>
    </row>
    <row r="17" spans="1:31" ht="15" customHeight="1">
      <c r="A17" s="320" t="s">
        <v>2742</v>
      </c>
      <c r="B17" s="367"/>
      <c r="C17" s="367"/>
      <c r="D17" s="367"/>
      <c r="E17" s="367"/>
      <c r="F17" s="367"/>
      <c r="G17" s="367"/>
      <c r="H17" s="367"/>
      <c r="I17" s="367"/>
      <c r="J17" s="367"/>
      <c r="K17" s="1184" t="str">
        <f>IFERROR(VLOOKUP(AE12,AF82:AR91,11,FALSE),"")</f>
        <v/>
      </c>
      <c r="L17" s="1184"/>
      <c r="M17" s="1184"/>
      <c r="N17" s="1184"/>
      <c r="O17" s="1184"/>
      <c r="P17" s="1184"/>
      <c r="Q17" s="1184"/>
      <c r="R17" s="1184"/>
      <c r="S17" s="1184"/>
      <c r="T17" s="1184"/>
      <c r="U17" s="1184"/>
      <c r="V17" s="1184"/>
      <c r="W17" s="1184"/>
      <c r="X17" s="1184"/>
      <c r="Y17" s="1184"/>
      <c r="Z17" s="1184"/>
      <c r="AA17" s="1184"/>
      <c r="AB17" s="1184"/>
      <c r="AC17" s="1184"/>
      <c r="AD17" s="337"/>
    </row>
    <row r="18" spans="1:31" ht="15" customHeight="1">
      <c r="A18" s="320" t="s">
        <v>2743</v>
      </c>
      <c r="B18" s="367"/>
      <c r="C18" s="367"/>
      <c r="D18" s="367"/>
      <c r="E18" s="367"/>
      <c r="F18" s="367"/>
      <c r="G18" s="367"/>
      <c r="H18" s="367"/>
      <c r="I18" s="367"/>
      <c r="J18" s="367"/>
      <c r="K18" s="1185" t="str">
        <f>IFERROR(VLOOKUP(AE12,AF82:AR91,12,FALSE),"")</f>
        <v/>
      </c>
      <c r="L18" s="1185"/>
      <c r="M18" s="1185"/>
      <c r="N18" s="1185"/>
      <c r="O18" s="1185"/>
      <c r="P18" s="1185"/>
      <c r="Q18" s="1185"/>
      <c r="R18" s="1185"/>
      <c r="S18" s="1185"/>
      <c r="T18" s="1185"/>
      <c r="U18" s="1185"/>
      <c r="V18" s="1185"/>
      <c r="W18" s="1185"/>
      <c r="X18" s="1185"/>
      <c r="Y18" s="1185"/>
      <c r="Z18" s="1185"/>
      <c r="AA18" s="1185"/>
      <c r="AB18" s="1185"/>
      <c r="AC18" s="1185"/>
      <c r="AD18" s="337"/>
    </row>
    <row r="19" spans="1:31" ht="15" customHeight="1" thickBot="1">
      <c r="A19" s="386" t="s">
        <v>2796</v>
      </c>
      <c r="B19" s="374"/>
      <c r="C19" s="374"/>
      <c r="D19" s="374"/>
      <c r="E19" s="374"/>
      <c r="F19" s="374"/>
      <c r="G19" s="374"/>
      <c r="H19" s="374"/>
      <c r="I19" s="374"/>
      <c r="J19" s="374"/>
      <c r="K19" s="1209" t="str">
        <f>IFERROR(VLOOKUP(AE12,AF82:AR91,13,FALSE),"")</f>
        <v/>
      </c>
      <c r="L19" s="1209"/>
      <c r="M19" s="1209"/>
      <c r="N19" s="1209"/>
      <c r="O19" s="1209"/>
      <c r="P19" s="1209"/>
      <c r="Q19" s="1209"/>
      <c r="R19" s="1209"/>
      <c r="S19" s="1209"/>
      <c r="T19" s="1209"/>
      <c r="U19" s="1209"/>
      <c r="V19" s="1209"/>
      <c r="W19" s="1209"/>
      <c r="X19" s="1209"/>
      <c r="Y19" s="1209"/>
      <c r="Z19" s="1209"/>
      <c r="AA19" s="1209"/>
      <c r="AB19" s="1209"/>
      <c r="AC19" s="1209"/>
      <c r="AD19" s="337"/>
    </row>
    <row r="20" spans="1:31" ht="15" customHeight="1" thickBot="1">
      <c r="A20" s="320" t="s">
        <v>2739</v>
      </c>
      <c r="B20" s="367"/>
      <c r="C20" s="367"/>
      <c r="D20" s="367"/>
      <c r="E20" s="367"/>
      <c r="F20" s="368"/>
      <c r="G20" s="368"/>
      <c r="H20" s="368"/>
      <c r="I20" s="368"/>
      <c r="J20" s="368"/>
      <c r="K20" s="368" t="s">
        <v>2565</v>
      </c>
      <c r="L20" s="1210" t="str">
        <f>IFERROR(VLOOKUP(AE20,AF82:AR91,2,FALSE),"")</f>
        <v/>
      </c>
      <c r="M20" s="1210"/>
      <c r="N20" s="1210"/>
      <c r="O20" s="1200" t="s">
        <v>2566</v>
      </c>
      <c r="P20" s="1200"/>
      <c r="Q20" s="1200"/>
      <c r="R20" s="1210" t="str">
        <f>IFERROR(VLOOKUP(AE20,AF82:AR91,3,FALSE),"")</f>
        <v/>
      </c>
      <c r="S20" s="1210"/>
      <c r="T20" s="1210"/>
      <c r="U20" s="1200" t="s">
        <v>2567</v>
      </c>
      <c r="V20" s="1200"/>
      <c r="W20" s="1200"/>
      <c r="X20" s="1210" t="str">
        <f>IFERROR(VLOOKUP(AE20,AF82:AR91,4,FALSE),"")</f>
        <v/>
      </c>
      <c r="Y20" s="1210"/>
      <c r="Z20" s="1210"/>
      <c r="AA20" s="1210"/>
      <c r="AB20" s="369"/>
      <c r="AC20" s="367" t="s">
        <v>17</v>
      </c>
      <c r="AD20" s="337"/>
      <c r="AE20" s="370"/>
    </row>
    <row r="21" spans="1:31" ht="15" customHeight="1">
      <c r="A21" s="320" t="s">
        <v>2734</v>
      </c>
      <c r="B21" s="367"/>
      <c r="C21" s="367"/>
      <c r="D21" s="367"/>
      <c r="E21" s="367"/>
      <c r="F21" s="371"/>
      <c r="G21" s="371"/>
      <c r="H21" s="371"/>
      <c r="I21" s="371"/>
      <c r="J21" s="371"/>
      <c r="K21" s="1184" t="str">
        <f>IFERROR(VLOOKUP(AE20,AF82:AR91,5,FALSE),"")</f>
        <v/>
      </c>
      <c r="L21" s="1184"/>
      <c r="M21" s="1184"/>
      <c r="N21" s="1184"/>
      <c r="O21" s="1184"/>
      <c r="P21" s="1184"/>
      <c r="Q21" s="1184"/>
      <c r="R21" s="1184"/>
      <c r="S21" s="1184"/>
      <c r="T21" s="1184"/>
      <c r="U21" s="1184"/>
      <c r="V21" s="1184"/>
      <c r="W21" s="1184"/>
      <c r="X21" s="1184"/>
      <c r="Y21" s="1184"/>
      <c r="Z21" s="1184"/>
      <c r="AA21" s="1184"/>
      <c r="AB21" s="1184"/>
      <c r="AC21" s="1184"/>
      <c r="AD21" s="337"/>
    </row>
    <row r="22" spans="1:31" ht="15" customHeight="1">
      <c r="A22" s="320" t="s">
        <v>2795</v>
      </c>
      <c r="B22" s="367"/>
      <c r="C22" s="367"/>
      <c r="D22" s="367"/>
      <c r="E22" s="367"/>
      <c r="F22" s="367"/>
      <c r="G22" s="367"/>
      <c r="H22" s="367"/>
      <c r="I22" s="367"/>
      <c r="J22" s="367"/>
      <c r="K22" s="367" t="s">
        <v>2565</v>
      </c>
      <c r="L22" s="1217" t="str">
        <f>IFERROR(VLOOKUP(AE20,AF82:AR91,6,FALSE),"")</f>
        <v/>
      </c>
      <c r="M22" s="1217"/>
      <c r="N22" s="1200" t="s">
        <v>2570</v>
      </c>
      <c r="O22" s="1200"/>
      <c r="P22" s="1200"/>
      <c r="Q22" s="1200"/>
      <c r="R22" s="1200"/>
      <c r="S22" s="1210" t="str">
        <f>IFERROR(VLOOKUP(AE20,AF82:AR91,7,FALSE),"")</f>
        <v/>
      </c>
      <c r="T22" s="1210"/>
      <c r="U22" s="1200" t="s">
        <v>2571</v>
      </c>
      <c r="V22" s="1200"/>
      <c r="W22" s="1200"/>
      <c r="X22" s="1200"/>
      <c r="Y22" s="1210" t="str">
        <f>IFERROR(VLOOKUP(AE20,AF82:AR91,8,FALSE),"")</f>
        <v/>
      </c>
      <c r="Z22" s="1210"/>
      <c r="AA22" s="1210"/>
      <c r="AB22" s="369"/>
      <c r="AC22" s="367" t="s">
        <v>17</v>
      </c>
      <c r="AD22" s="337"/>
    </row>
    <row r="23" spans="1:31" ht="15" customHeight="1">
      <c r="A23" s="320"/>
      <c r="B23" s="367"/>
      <c r="C23" s="367"/>
      <c r="D23" s="367"/>
      <c r="E23" s="367"/>
      <c r="F23" s="367"/>
      <c r="G23" s="367"/>
      <c r="H23" s="367"/>
      <c r="I23" s="367"/>
      <c r="J23" s="367"/>
      <c r="K23" s="1211" t="str">
        <f>IFERROR(VLOOKUP(AE20,AF82:AR91,9,FALSE),"")</f>
        <v/>
      </c>
      <c r="L23" s="1211"/>
      <c r="M23" s="1211"/>
      <c r="N23" s="1211"/>
      <c r="O23" s="1211"/>
      <c r="P23" s="1211"/>
      <c r="Q23" s="1211"/>
      <c r="R23" s="1211"/>
      <c r="S23" s="1211"/>
      <c r="T23" s="1211"/>
      <c r="U23" s="1211"/>
      <c r="V23" s="1211"/>
      <c r="W23" s="1211"/>
      <c r="X23" s="1211"/>
      <c r="Y23" s="1211"/>
      <c r="Z23" s="1211"/>
      <c r="AA23" s="1211"/>
      <c r="AB23" s="1211"/>
      <c r="AC23" s="1211"/>
      <c r="AD23" s="337"/>
    </row>
    <row r="24" spans="1:31" ht="15" customHeight="1">
      <c r="A24" s="320" t="s">
        <v>2741</v>
      </c>
      <c r="B24" s="367"/>
      <c r="C24" s="367"/>
      <c r="D24" s="367"/>
      <c r="E24" s="367"/>
      <c r="F24" s="367"/>
      <c r="G24" s="367"/>
      <c r="H24" s="367"/>
      <c r="I24" s="367"/>
      <c r="J24" s="367"/>
      <c r="K24" s="1208" t="str">
        <f>IFERROR(VLOOKUP(AE20,AF82:AR91,10,FALSE),"")</f>
        <v/>
      </c>
      <c r="L24" s="1208"/>
      <c r="M24" s="1208"/>
      <c r="N24" s="360"/>
      <c r="O24" s="360"/>
      <c r="P24" s="360"/>
      <c r="Q24" s="367"/>
      <c r="R24" s="367"/>
      <c r="S24" s="367"/>
      <c r="T24" s="367"/>
      <c r="U24" s="367"/>
      <c r="V24" s="367"/>
      <c r="W24" s="367"/>
      <c r="X24" s="367"/>
      <c r="Y24" s="367"/>
      <c r="Z24" s="367"/>
      <c r="AA24" s="367"/>
      <c r="AB24" s="367"/>
      <c r="AC24" s="367"/>
      <c r="AD24" s="337"/>
    </row>
    <row r="25" spans="1:31" ht="15" customHeight="1">
      <c r="A25" s="320" t="s">
        <v>2742</v>
      </c>
      <c r="B25" s="367"/>
      <c r="C25" s="367"/>
      <c r="D25" s="367"/>
      <c r="E25" s="367"/>
      <c r="F25" s="367"/>
      <c r="G25" s="367"/>
      <c r="H25" s="367"/>
      <c r="I25" s="367"/>
      <c r="J25" s="367"/>
      <c r="K25" s="1184" t="str">
        <f>IFERROR(VLOOKUP(AE20,AF82:AR91,11,FALSE),"")</f>
        <v/>
      </c>
      <c r="L25" s="1184"/>
      <c r="M25" s="1184"/>
      <c r="N25" s="1184"/>
      <c r="O25" s="1184"/>
      <c r="P25" s="1184"/>
      <c r="Q25" s="1184"/>
      <c r="R25" s="1184"/>
      <c r="S25" s="1184"/>
      <c r="T25" s="1184"/>
      <c r="U25" s="1184"/>
      <c r="V25" s="1184"/>
      <c r="W25" s="1184"/>
      <c r="X25" s="1184"/>
      <c r="Y25" s="1184"/>
      <c r="Z25" s="1184"/>
      <c r="AA25" s="1184"/>
      <c r="AB25" s="1184"/>
      <c r="AC25" s="1184"/>
      <c r="AD25" s="337"/>
    </row>
    <row r="26" spans="1:31" ht="15" customHeight="1">
      <c r="A26" s="320" t="s">
        <v>2743</v>
      </c>
      <c r="B26" s="367"/>
      <c r="C26" s="367"/>
      <c r="D26" s="367"/>
      <c r="E26" s="367"/>
      <c r="F26" s="367"/>
      <c r="G26" s="367"/>
      <c r="H26" s="367"/>
      <c r="I26" s="367"/>
      <c r="J26" s="367"/>
      <c r="K26" s="1185" t="str">
        <f>IFERROR(VLOOKUP(AE20,AF82:AR91,12,FALSE),"")</f>
        <v/>
      </c>
      <c r="L26" s="1185"/>
      <c r="M26" s="1185"/>
      <c r="N26" s="1185"/>
      <c r="O26" s="1185"/>
      <c r="P26" s="1185"/>
      <c r="Q26" s="1185"/>
      <c r="R26" s="1185"/>
      <c r="S26" s="1185"/>
      <c r="T26" s="1185"/>
      <c r="U26" s="1185"/>
      <c r="V26" s="1185"/>
      <c r="W26" s="1185"/>
      <c r="X26" s="1185"/>
      <c r="Y26" s="1185"/>
      <c r="Z26" s="1185"/>
      <c r="AA26" s="1185"/>
      <c r="AB26" s="1185"/>
      <c r="AC26" s="1185"/>
      <c r="AD26" s="337"/>
    </row>
    <row r="27" spans="1:31" ht="15" customHeight="1" thickBot="1">
      <c r="A27" s="386" t="s">
        <v>2796</v>
      </c>
      <c r="B27" s="374"/>
      <c r="C27" s="374"/>
      <c r="D27" s="374"/>
      <c r="E27" s="374"/>
      <c r="F27" s="374"/>
      <c r="G27" s="374"/>
      <c r="H27" s="374"/>
      <c r="I27" s="374"/>
      <c r="J27" s="374"/>
      <c r="K27" s="1209" t="str">
        <f>IFERROR(VLOOKUP(AE20,AF82:AR91,13,FALSE),"")</f>
        <v/>
      </c>
      <c r="L27" s="1209"/>
      <c r="M27" s="1209"/>
      <c r="N27" s="1209"/>
      <c r="O27" s="1209"/>
      <c r="P27" s="1209"/>
      <c r="Q27" s="1209"/>
      <c r="R27" s="1209"/>
      <c r="S27" s="1209"/>
      <c r="T27" s="1209"/>
      <c r="U27" s="1209"/>
      <c r="V27" s="1209"/>
      <c r="W27" s="1209"/>
      <c r="X27" s="1209"/>
      <c r="Y27" s="1209"/>
      <c r="Z27" s="1209"/>
      <c r="AA27" s="1209"/>
      <c r="AB27" s="1209"/>
      <c r="AC27" s="1209"/>
      <c r="AD27" s="337"/>
    </row>
    <row r="28" spans="1:31" ht="15" customHeight="1" thickBot="1">
      <c r="A28" s="320" t="s">
        <v>2739</v>
      </c>
      <c r="B28" s="367"/>
      <c r="C28" s="367"/>
      <c r="D28" s="367"/>
      <c r="E28" s="367"/>
      <c r="F28" s="368"/>
      <c r="G28" s="368"/>
      <c r="H28" s="368"/>
      <c r="I28" s="368"/>
      <c r="J28" s="368"/>
      <c r="K28" s="368" t="s">
        <v>2565</v>
      </c>
      <c r="L28" s="1210" t="str">
        <f>IFERROR(VLOOKUP(AE28,AF82:AR91,2,FALSE),"")</f>
        <v/>
      </c>
      <c r="M28" s="1210"/>
      <c r="N28" s="1210"/>
      <c r="O28" s="1200" t="s">
        <v>2566</v>
      </c>
      <c r="P28" s="1200"/>
      <c r="Q28" s="1200"/>
      <c r="R28" s="1210" t="str">
        <f>IFERROR(VLOOKUP(AE28,AF82:AR91,3,FALSE),"")</f>
        <v/>
      </c>
      <c r="S28" s="1210"/>
      <c r="T28" s="1210"/>
      <c r="U28" s="1200" t="s">
        <v>2567</v>
      </c>
      <c r="V28" s="1200"/>
      <c r="W28" s="1200"/>
      <c r="X28" s="1210" t="str">
        <f>IFERROR(VLOOKUP(AE28,AF82:AR91,4,FALSE),"")</f>
        <v/>
      </c>
      <c r="Y28" s="1210"/>
      <c r="Z28" s="1210"/>
      <c r="AA28" s="1210"/>
      <c r="AB28" s="369"/>
      <c r="AC28" s="367" t="s">
        <v>17</v>
      </c>
      <c r="AD28" s="337"/>
      <c r="AE28" s="370"/>
    </row>
    <row r="29" spans="1:31" ht="15" customHeight="1">
      <c r="A29" s="320" t="s">
        <v>2734</v>
      </c>
      <c r="B29" s="367"/>
      <c r="C29" s="367"/>
      <c r="D29" s="367"/>
      <c r="E29" s="367"/>
      <c r="F29" s="371"/>
      <c r="G29" s="371"/>
      <c r="H29" s="371"/>
      <c r="I29" s="371"/>
      <c r="J29" s="371"/>
      <c r="K29" s="1184" t="str">
        <f>IFERROR(VLOOKUP(AE28,AF82:AR91,5,FALSE),"")</f>
        <v/>
      </c>
      <c r="L29" s="1184"/>
      <c r="M29" s="1184"/>
      <c r="N29" s="1184"/>
      <c r="O29" s="1184"/>
      <c r="P29" s="1184"/>
      <c r="Q29" s="1184"/>
      <c r="R29" s="1184"/>
      <c r="S29" s="1184"/>
      <c r="T29" s="1184"/>
      <c r="U29" s="1184"/>
      <c r="V29" s="1184"/>
      <c r="W29" s="1184"/>
      <c r="X29" s="1184"/>
      <c r="Y29" s="1184"/>
      <c r="Z29" s="1184"/>
      <c r="AA29" s="1184"/>
      <c r="AB29" s="1184"/>
      <c r="AC29" s="1184"/>
      <c r="AD29" s="337"/>
    </row>
    <row r="30" spans="1:31" ht="15" customHeight="1">
      <c r="A30" s="320" t="s">
        <v>2795</v>
      </c>
      <c r="B30" s="367"/>
      <c r="C30" s="367"/>
      <c r="D30" s="367"/>
      <c r="E30" s="367"/>
      <c r="F30" s="367"/>
      <c r="G30" s="367"/>
      <c r="H30" s="367"/>
      <c r="I30" s="367"/>
      <c r="J30" s="367"/>
      <c r="K30" s="367" t="s">
        <v>2565</v>
      </c>
      <c r="L30" s="1217" t="str">
        <f>IFERROR(VLOOKUP(AE28,AF82:AR91,6,FALSE),"")</f>
        <v/>
      </c>
      <c r="M30" s="1217"/>
      <c r="N30" s="1200" t="s">
        <v>2570</v>
      </c>
      <c r="O30" s="1200"/>
      <c r="P30" s="1200"/>
      <c r="Q30" s="1200"/>
      <c r="R30" s="1200"/>
      <c r="S30" s="1210" t="str">
        <f>IFERROR(VLOOKUP(AE28,AF82:AR91,7,FALSE),"")</f>
        <v/>
      </c>
      <c r="T30" s="1210"/>
      <c r="U30" s="1200" t="s">
        <v>2571</v>
      </c>
      <c r="V30" s="1200"/>
      <c r="W30" s="1200"/>
      <c r="X30" s="1200"/>
      <c r="Y30" s="1210" t="str">
        <f>IFERROR(VLOOKUP(AE28,AF82:AR91,8,FALSE),"")</f>
        <v/>
      </c>
      <c r="Z30" s="1210"/>
      <c r="AA30" s="1210"/>
      <c r="AB30" s="369"/>
      <c r="AC30" s="367" t="s">
        <v>17</v>
      </c>
      <c r="AD30" s="337"/>
    </row>
    <row r="31" spans="1:31" ht="15" customHeight="1">
      <c r="A31" s="320"/>
      <c r="B31" s="367"/>
      <c r="C31" s="367"/>
      <c r="D31" s="367"/>
      <c r="E31" s="367"/>
      <c r="F31" s="367"/>
      <c r="G31" s="367"/>
      <c r="H31" s="367"/>
      <c r="I31" s="367"/>
      <c r="J31" s="367"/>
      <c r="K31" s="1211" t="str">
        <f>IFERROR(VLOOKUP(AE28,AF82:AR91,9,FALSE),"")</f>
        <v/>
      </c>
      <c r="L31" s="1211"/>
      <c r="M31" s="1211"/>
      <c r="N31" s="1211"/>
      <c r="O31" s="1211"/>
      <c r="P31" s="1211"/>
      <c r="Q31" s="1211"/>
      <c r="R31" s="1211"/>
      <c r="S31" s="1211"/>
      <c r="T31" s="1211"/>
      <c r="U31" s="1211"/>
      <c r="V31" s="1211"/>
      <c r="W31" s="1211"/>
      <c r="X31" s="1211"/>
      <c r="Y31" s="1211"/>
      <c r="Z31" s="1211"/>
      <c r="AA31" s="1211"/>
      <c r="AB31" s="1211"/>
      <c r="AC31" s="1211"/>
      <c r="AD31" s="337"/>
    </row>
    <row r="32" spans="1:31" ht="15" customHeight="1">
      <c r="A32" s="320" t="s">
        <v>2741</v>
      </c>
      <c r="B32" s="367"/>
      <c r="C32" s="367"/>
      <c r="D32" s="367"/>
      <c r="E32" s="367"/>
      <c r="F32" s="367"/>
      <c r="G32" s="367"/>
      <c r="H32" s="367"/>
      <c r="I32" s="367"/>
      <c r="J32" s="367"/>
      <c r="K32" s="1208" t="str">
        <f>IFERROR(VLOOKUP(AE28,AF82:AR91,10,FALSE),"")</f>
        <v/>
      </c>
      <c r="L32" s="1208"/>
      <c r="M32" s="1208"/>
      <c r="N32" s="360"/>
      <c r="O32" s="360"/>
      <c r="P32" s="360"/>
      <c r="Q32" s="367"/>
      <c r="R32" s="367"/>
      <c r="S32" s="367"/>
      <c r="T32" s="367"/>
      <c r="U32" s="367"/>
      <c r="V32" s="367"/>
      <c r="W32" s="367"/>
      <c r="X32" s="367"/>
      <c r="Y32" s="367"/>
      <c r="Z32" s="367"/>
      <c r="AA32" s="367"/>
      <c r="AB32" s="367"/>
      <c r="AC32" s="367"/>
      <c r="AD32" s="337"/>
    </row>
    <row r="33" spans="1:32" ht="15" customHeight="1">
      <c r="A33" s="320" t="s">
        <v>2742</v>
      </c>
      <c r="B33" s="367"/>
      <c r="C33" s="367"/>
      <c r="D33" s="367"/>
      <c r="E33" s="367"/>
      <c r="F33" s="367"/>
      <c r="G33" s="367"/>
      <c r="H33" s="367"/>
      <c r="I33" s="367"/>
      <c r="J33" s="367"/>
      <c r="K33" s="1184" t="str">
        <f>IFERROR(VLOOKUP(AE28,AF82:AR91,11,FALSE),"")</f>
        <v/>
      </c>
      <c r="L33" s="1184"/>
      <c r="M33" s="1184"/>
      <c r="N33" s="1184"/>
      <c r="O33" s="1184"/>
      <c r="P33" s="1184"/>
      <c r="Q33" s="1184"/>
      <c r="R33" s="1184"/>
      <c r="S33" s="1184"/>
      <c r="T33" s="1184"/>
      <c r="U33" s="1184"/>
      <c r="V33" s="1184"/>
      <c r="W33" s="1184"/>
      <c r="X33" s="1184"/>
      <c r="Y33" s="1184"/>
      <c r="Z33" s="1184"/>
      <c r="AA33" s="1184"/>
      <c r="AB33" s="1184"/>
      <c r="AC33" s="1184"/>
      <c r="AD33" s="337"/>
    </row>
    <row r="34" spans="1:32" ht="15" customHeight="1">
      <c r="A34" s="320" t="s">
        <v>2743</v>
      </c>
      <c r="B34" s="367"/>
      <c r="C34" s="367"/>
      <c r="D34" s="367"/>
      <c r="E34" s="367"/>
      <c r="F34" s="367"/>
      <c r="G34" s="367"/>
      <c r="H34" s="367"/>
      <c r="I34" s="367"/>
      <c r="J34" s="367"/>
      <c r="K34" s="1185" t="str">
        <f>IFERROR(VLOOKUP(AE28,AF82:AR91,12,FALSE),"")</f>
        <v/>
      </c>
      <c r="L34" s="1185"/>
      <c r="M34" s="1185"/>
      <c r="N34" s="1185"/>
      <c r="O34" s="1185"/>
      <c r="P34" s="1185"/>
      <c r="Q34" s="1185"/>
      <c r="R34" s="1185"/>
      <c r="S34" s="1185"/>
      <c r="T34" s="1185"/>
      <c r="U34" s="1185"/>
      <c r="V34" s="1185"/>
      <c r="W34" s="1185"/>
      <c r="X34" s="1185"/>
      <c r="Y34" s="1185"/>
      <c r="Z34" s="1185"/>
      <c r="AA34" s="1185"/>
      <c r="AB34" s="1185"/>
      <c r="AC34" s="1185"/>
      <c r="AD34" s="337"/>
    </row>
    <row r="35" spans="1:32" ht="15" customHeight="1">
      <c r="A35" s="386" t="s">
        <v>2796</v>
      </c>
      <c r="B35" s="374"/>
      <c r="C35" s="374"/>
      <c r="D35" s="374"/>
      <c r="E35" s="374"/>
      <c r="F35" s="374"/>
      <c r="G35" s="374"/>
      <c r="H35" s="374"/>
      <c r="I35" s="374"/>
      <c r="J35" s="374"/>
      <c r="K35" s="1209" t="str">
        <f>IFERROR(VLOOKUP(AE28,AF82:AR91,13,FALSE),"")</f>
        <v/>
      </c>
      <c r="L35" s="1209"/>
      <c r="M35" s="1209"/>
      <c r="N35" s="1209"/>
      <c r="O35" s="1209"/>
      <c r="P35" s="1209"/>
      <c r="Q35" s="1209"/>
      <c r="R35" s="1209"/>
      <c r="S35" s="1209"/>
      <c r="T35" s="1209"/>
      <c r="U35" s="1209"/>
      <c r="V35" s="1209"/>
      <c r="W35" s="1209"/>
      <c r="X35" s="1209"/>
      <c r="Y35" s="1209"/>
      <c r="Z35" s="1209"/>
      <c r="AA35" s="1209"/>
      <c r="AB35" s="1209"/>
      <c r="AC35" s="1209"/>
      <c r="AD35" s="337"/>
    </row>
    <row r="36" spans="1:32" ht="15" customHeight="1">
      <c r="A36" s="382" t="s">
        <v>2798</v>
      </c>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37"/>
    </row>
    <row r="37" spans="1:32" ht="15" customHeight="1">
      <c r="A37" s="320" t="s">
        <v>2787</v>
      </c>
      <c r="B37" s="320"/>
      <c r="C37" s="320"/>
      <c r="D37" s="320"/>
      <c r="E37" s="320"/>
      <c r="F37" s="320"/>
      <c r="G37" s="320"/>
      <c r="H37" s="320"/>
      <c r="I37" s="320"/>
      <c r="J37" s="320"/>
      <c r="K37" s="1116"/>
      <c r="L37" s="1116"/>
      <c r="M37" s="1116"/>
      <c r="N37" s="1116"/>
      <c r="O37" s="1116"/>
      <c r="P37" s="1116"/>
      <c r="Q37" s="1116"/>
      <c r="R37" s="1116"/>
      <c r="S37" s="1116"/>
      <c r="T37" s="1116"/>
      <c r="U37" s="1116"/>
      <c r="V37" s="1116"/>
      <c r="W37" s="1116"/>
      <c r="X37" s="1116"/>
      <c r="Y37" s="1116"/>
      <c r="Z37" s="1116"/>
      <c r="AA37" s="1116"/>
      <c r="AB37" s="1116"/>
      <c r="AC37" s="1116"/>
      <c r="AD37" s="337"/>
    </row>
    <row r="38" spans="1:32" ht="15" customHeight="1">
      <c r="A38" s="320" t="s">
        <v>2799</v>
      </c>
      <c r="B38" s="320"/>
      <c r="C38" s="320"/>
      <c r="D38" s="320"/>
      <c r="E38" s="320"/>
      <c r="F38" s="320"/>
      <c r="G38" s="320"/>
      <c r="H38" s="320"/>
      <c r="I38" s="320"/>
      <c r="J38" s="320"/>
      <c r="K38" s="330" t="s">
        <v>2565</v>
      </c>
      <c r="L38" s="1234"/>
      <c r="M38" s="1234"/>
      <c r="N38" s="1234"/>
      <c r="O38" s="1234"/>
      <c r="P38" s="320" t="s">
        <v>2800</v>
      </c>
      <c r="Q38" s="391"/>
      <c r="R38" s="1235"/>
      <c r="S38" s="1235"/>
      <c r="T38" s="330" t="s">
        <v>16</v>
      </c>
      <c r="U38" s="1236"/>
      <c r="V38" s="1236"/>
      <c r="W38" s="1236"/>
      <c r="X38" s="1236"/>
      <c r="Y38" s="1236"/>
      <c r="Z38" s="1236"/>
      <c r="AA38" s="1236"/>
      <c r="AB38" s="1236"/>
      <c r="AC38" s="320" t="s">
        <v>17</v>
      </c>
      <c r="AD38" s="337"/>
    </row>
    <row r="39" spans="1:32" ht="15" customHeight="1">
      <c r="A39" s="320"/>
      <c r="B39" s="320"/>
      <c r="C39" s="320"/>
      <c r="D39" s="320"/>
      <c r="E39" s="320"/>
      <c r="F39" s="320"/>
      <c r="G39" s="320"/>
      <c r="H39" s="320"/>
      <c r="I39" s="320"/>
      <c r="J39" s="320"/>
      <c r="K39" s="1113"/>
      <c r="L39" s="1113"/>
      <c r="M39" s="1113"/>
      <c r="N39" s="1113"/>
      <c r="O39" s="1113"/>
      <c r="P39" s="1113"/>
      <c r="Q39" s="1113"/>
      <c r="R39" s="1113"/>
      <c r="S39" s="1113"/>
      <c r="T39" s="1113"/>
      <c r="U39" s="1113"/>
      <c r="V39" s="1113"/>
      <c r="W39" s="1113"/>
      <c r="X39" s="1113"/>
      <c r="Y39" s="1113"/>
      <c r="Z39" s="1113"/>
      <c r="AA39" s="1113"/>
      <c r="AB39" s="1113"/>
      <c r="AC39" s="1113"/>
      <c r="AD39" s="337"/>
    </row>
    <row r="40" spans="1:32" ht="15" customHeight="1">
      <c r="A40" s="320" t="s">
        <v>2735</v>
      </c>
      <c r="B40" s="320"/>
      <c r="C40" s="320"/>
      <c r="D40" s="320"/>
      <c r="E40" s="320"/>
      <c r="F40" s="320"/>
      <c r="G40" s="320"/>
      <c r="H40" s="320"/>
      <c r="I40" s="320"/>
      <c r="J40" s="320"/>
      <c r="K40" s="1115"/>
      <c r="L40" s="1115"/>
      <c r="M40" s="1115"/>
      <c r="N40" s="322"/>
      <c r="O40" s="322"/>
      <c r="P40" s="322"/>
      <c r="Q40" s="320"/>
      <c r="R40" s="320"/>
      <c r="S40" s="320"/>
      <c r="T40" s="320"/>
      <c r="U40" s="320"/>
      <c r="V40" s="320"/>
      <c r="W40" s="320"/>
      <c r="X40" s="320"/>
      <c r="Y40" s="320"/>
      <c r="Z40" s="320"/>
      <c r="AA40" s="320"/>
      <c r="AB40" s="320"/>
      <c r="AC40" s="320"/>
      <c r="AD40" s="337"/>
    </row>
    <row r="41" spans="1:32" ht="15" customHeight="1">
      <c r="A41" s="320" t="s">
        <v>2789</v>
      </c>
      <c r="B41" s="320"/>
      <c r="C41" s="320"/>
      <c r="D41" s="320"/>
      <c r="E41" s="320"/>
      <c r="F41" s="320"/>
      <c r="G41" s="320"/>
      <c r="H41" s="320"/>
      <c r="I41" s="320"/>
      <c r="J41" s="320"/>
      <c r="K41" s="1116"/>
      <c r="L41" s="1116"/>
      <c r="M41" s="1116"/>
      <c r="N41" s="1116"/>
      <c r="O41" s="1116"/>
      <c r="P41" s="1116"/>
      <c r="Q41" s="1116"/>
      <c r="R41" s="1116"/>
      <c r="S41" s="1116"/>
      <c r="T41" s="1116"/>
      <c r="U41" s="1116"/>
      <c r="V41" s="1116"/>
      <c r="W41" s="1116"/>
      <c r="X41" s="1116"/>
      <c r="Y41" s="1116"/>
      <c r="Z41" s="1116"/>
      <c r="AA41" s="1116"/>
      <c r="AB41" s="1116"/>
      <c r="AC41" s="1116"/>
      <c r="AD41" s="337"/>
    </row>
    <row r="42" spans="1:32" ht="15" customHeight="1">
      <c r="A42" s="320" t="s">
        <v>2737</v>
      </c>
      <c r="B42" s="392"/>
      <c r="C42" s="392"/>
      <c r="D42" s="392"/>
      <c r="E42" s="392"/>
      <c r="F42" s="392"/>
      <c r="G42" s="392"/>
      <c r="H42" s="392"/>
      <c r="I42" s="320"/>
      <c r="J42" s="320"/>
      <c r="K42" s="1118"/>
      <c r="L42" s="1118"/>
      <c r="M42" s="1118"/>
      <c r="N42" s="1118"/>
      <c r="O42" s="1118"/>
      <c r="P42" s="1118"/>
      <c r="Q42" s="1118"/>
      <c r="R42" s="1118"/>
      <c r="S42" s="1118"/>
      <c r="T42" s="1118"/>
      <c r="U42" s="1118"/>
      <c r="V42" s="1118"/>
      <c r="W42" s="1118"/>
      <c r="X42" s="1118"/>
      <c r="Y42" s="1118"/>
      <c r="Z42" s="1238"/>
      <c r="AA42" s="1238"/>
      <c r="AB42" s="1238"/>
      <c r="AC42" s="1238"/>
      <c r="AD42" s="389"/>
      <c r="AE42" s="390"/>
      <c r="AF42" s="390"/>
    </row>
    <row r="43" spans="1:32" s="337" customFormat="1" ht="15" customHeight="1">
      <c r="A43" s="363" t="s">
        <v>2801</v>
      </c>
      <c r="B43" s="393"/>
      <c r="C43" s="393"/>
      <c r="D43" s="393"/>
      <c r="E43" s="394"/>
      <c r="F43" s="394"/>
      <c r="G43" s="394"/>
      <c r="H43" s="394"/>
      <c r="I43" s="395"/>
      <c r="J43" s="395"/>
      <c r="K43" s="395"/>
      <c r="L43" s="395"/>
      <c r="M43" s="395"/>
      <c r="N43" s="395"/>
      <c r="O43" s="395"/>
      <c r="P43" s="395"/>
      <c r="Q43" s="395"/>
      <c r="R43" s="395"/>
      <c r="S43" s="395"/>
      <c r="T43" s="395"/>
      <c r="U43" s="395"/>
      <c r="V43" s="395"/>
      <c r="W43" s="395"/>
      <c r="X43" s="395"/>
      <c r="Y43" s="395"/>
      <c r="Z43" s="394"/>
      <c r="AA43" s="394"/>
      <c r="AB43" s="394"/>
      <c r="AC43" s="394"/>
      <c r="AD43" s="389"/>
      <c r="AE43" s="389"/>
      <c r="AF43" s="389"/>
    </row>
    <row r="44" spans="1:32" s="337" customFormat="1" ht="15" customHeight="1">
      <c r="A44" s="396"/>
      <c r="B44" s="397" t="str">
        <f>IF(G44&lt;&gt;"","■","□")</f>
        <v>□</v>
      </c>
      <c r="C44" s="398" t="s">
        <v>2802</v>
      </c>
      <c r="D44" s="398"/>
      <c r="E44" s="398"/>
      <c r="F44" s="398" t="s">
        <v>2803</v>
      </c>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398" t="s">
        <v>2804</v>
      </c>
      <c r="AD44" s="399"/>
      <c r="AE44" s="389"/>
      <c r="AF44" s="389"/>
    </row>
    <row r="45" spans="1:32" s="337" customFormat="1" ht="15" customHeight="1">
      <c r="A45" s="396"/>
      <c r="B45" s="397" t="str">
        <f>IF(G45&lt;&gt;"","■","□")</f>
        <v>□</v>
      </c>
      <c r="C45" s="400" t="s">
        <v>2805</v>
      </c>
      <c r="D45" s="400"/>
      <c r="E45" s="400"/>
      <c r="F45" s="400" t="s">
        <v>2803</v>
      </c>
      <c r="G45" s="1232"/>
      <c r="H45" s="1232"/>
      <c r="I45" s="1232"/>
      <c r="J45" s="1232"/>
      <c r="K45" s="1232"/>
      <c r="L45" s="1232"/>
      <c r="M45" s="1232"/>
      <c r="N45" s="1232"/>
      <c r="O45" s="1232"/>
      <c r="P45" s="1232"/>
      <c r="Q45" s="1232"/>
      <c r="R45" s="1232"/>
      <c r="S45" s="1232"/>
      <c r="T45" s="1232"/>
      <c r="U45" s="1232"/>
      <c r="V45" s="1232"/>
      <c r="W45" s="1232"/>
      <c r="X45" s="1232"/>
      <c r="Y45" s="1232"/>
      <c r="Z45" s="1232"/>
      <c r="AA45" s="1232"/>
      <c r="AB45" s="1232"/>
      <c r="AC45" s="400" t="s">
        <v>2804</v>
      </c>
    </row>
    <row r="46" spans="1:32" s="337" customFormat="1" ht="15" customHeight="1">
      <c r="A46" s="396"/>
      <c r="B46" s="401" t="str">
        <f>IF(OR(B44="■",B45="■"),"□","■")</f>
        <v>■</v>
      </c>
      <c r="C46" s="400" t="s">
        <v>2806</v>
      </c>
      <c r="D46" s="400"/>
      <c r="E46" s="400"/>
      <c r="F46" s="400" t="s">
        <v>2803</v>
      </c>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402"/>
      <c r="AC46" s="400" t="s">
        <v>2804</v>
      </c>
      <c r="AD46" s="351"/>
    </row>
    <row r="47" spans="1:32" s="337" customFormat="1" ht="15" customHeight="1">
      <c r="A47" s="363" t="s">
        <v>2807</v>
      </c>
      <c r="B47" s="363"/>
      <c r="C47" s="363"/>
      <c r="D47" s="363"/>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403"/>
    </row>
    <row r="48" spans="1:32" s="337" customFormat="1" ht="15" customHeight="1">
      <c r="A48" s="396"/>
      <c r="B48" s="397" t="str">
        <f>IF(G48&lt;&gt;"","■","□")</f>
        <v>□</v>
      </c>
      <c r="C48" s="400" t="s">
        <v>2808</v>
      </c>
      <c r="D48" s="400"/>
      <c r="E48" s="400"/>
      <c r="F48" s="400" t="s">
        <v>2803</v>
      </c>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400" t="s">
        <v>2804</v>
      </c>
    </row>
    <row r="49" spans="1:29" s="337" customFormat="1" ht="15" customHeight="1">
      <c r="A49" s="396"/>
      <c r="B49" s="397" t="str">
        <f>IF(G49&lt;&gt;"","■","□")</f>
        <v>□</v>
      </c>
      <c r="C49" s="400" t="s">
        <v>2809</v>
      </c>
      <c r="D49" s="400"/>
      <c r="E49" s="400"/>
      <c r="F49" s="400" t="s">
        <v>2803</v>
      </c>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400" t="s">
        <v>2804</v>
      </c>
    </row>
    <row r="50" spans="1:29" s="337" customFormat="1" ht="15" customHeight="1">
      <c r="A50" s="404"/>
      <c r="B50" s="391" t="s">
        <v>2820</v>
      </c>
      <c r="C50" s="405" t="s">
        <v>2810</v>
      </c>
      <c r="D50" s="405"/>
      <c r="E50" s="405"/>
      <c r="F50" s="405" t="s">
        <v>2803</v>
      </c>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405" t="s">
        <v>2804</v>
      </c>
    </row>
    <row r="51" spans="1:29" s="337" customFormat="1" ht="15" customHeight="1">
      <c r="A51" s="363" t="s">
        <v>2811</v>
      </c>
      <c r="B51" s="363"/>
      <c r="C51" s="363"/>
      <c r="D51" s="363"/>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row>
    <row r="52" spans="1:29" s="337" customFormat="1" ht="15"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row>
    <row r="53" spans="1:29" s="337" customFormat="1" ht="15" customHeight="1">
      <c r="A53" s="1228"/>
      <c r="B53" s="1228"/>
      <c r="C53" s="1228"/>
      <c r="D53" s="1228"/>
      <c r="E53" s="1228"/>
      <c r="F53" s="1228"/>
      <c r="G53" s="1228"/>
      <c r="H53" s="1228"/>
      <c r="I53" s="1228"/>
      <c r="J53" s="1228"/>
      <c r="K53" s="1228"/>
      <c r="L53" s="1228"/>
      <c r="M53" s="1228"/>
      <c r="N53" s="1228"/>
      <c r="O53" s="1228"/>
      <c r="P53" s="1228"/>
      <c r="Q53" s="1228"/>
      <c r="R53" s="1228"/>
      <c r="S53" s="1228"/>
      <c r="T53" s="1228"/>
      <c r="U53" s="1228"/>
      <c r="V53" s="1228"/>
      <c r="W53" s="1228"/>
      <c r="X53" s="1228"/>
      <c r="Y53" s="1228"/>
      <c r="Z53" s="1228"/>
      <c r="AA53" s="1228"/>
      <c r="AB53" s="1228"/>
      <c r="AC53" s="1228"/>
    </row>
    <row r="54" spans="1:29" ht="15" customHeight="1">
      <c r="A54" s="1229"/>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row>
    <row r="80" spans="1:1">
      <c r="A80" s="333" t="s">
        <v>2586</v>
      </c>
    </row>
    <row r="81" spans="1:45" ht="13.5">
      <c r="A81" s="380" t="s">
        <v>2812</v>
      </c>
      <c r="Y81" s="333" t="s">
        <v>2588</v>
      </c>
      <c r="AC81" s="333" t="s">
        <v>2588</v>
      </c>
      <c r="AF81" s="333" t="s">
        <v>2750</v>
      </c>
      <c r="AJ81" s="333" t="s">
        <v>2750</v>
      </c>
    </row>
    <row r="82" spans="1:45" ht="13.5">
      <c r="A82" s="380" t="s">
        <v>2749</v>
      </c>
      <c r="Y82" s="333" t="s">
        <v>2590</v>
      </c>
      <c r="AC82" s="333" t="s">
        <v>2591</v>
      </c>
      <c r="AF82" s="333" t="s">
        <v>2563</v>
      </c>
      <c r="AG82" s="333">
        <f>'第二面（入力）'!L2</f>
        <v>0</v>
      </c>
      <c r="AH82" s="333">
        <f>'第二面（入力）'!S2</f>
        <v>0</v>
      </c>
      <c r="AI82" s="381">
        <f>'第二面（入力）'!Z2</f>
        <v>0</v>
      </c>
      <c r="AJ82" s="333">
        <f>'第二面（入力）'!K3</f>
        <v>0</v>
      </c>
      <c r="AK82" s="333">
        <f>'第二面（入力）'!L4</f>
        <v>0</v>
      </c>
      <c r="AL82" s="333">
        <f>'第二面（入力）'!T4</f>
        <v>0</v>
      </c>
      <c r="AM82" s="381">
        <f>'第二面（入力）'!AA4</f>
        <v>0</v>
      </c>
      <c r="AN82" s="333">
        <f>'第二面（入力）'!K5</f>
        <v>0</v>
      </c>
      <c r="AO82" s="333">
        <f>'第二面（入力）'!K6</f>
        <v>0</v>
      </c>
      <c r="AP82" s="333">
        <f>'第二面（入力）'!K7</f>
        <v>0</v>
      </c>
      <c r="AQ82" s="381">
        <f>'第二面（入力）'!K8</f>
        <v>0</v>
      </c>
      <c r="AR82" s="381">
        <f>'第二面（入力）'!K9</f>
        <v>0</v>
      </c>
      <c r="AS82" s="333" t="str">
        <f>IF('第二面（入力）'!$K$10="","",'第二面（入力）'!$K$10)</f>
        <v/>
      </c>
    </row>
    <row r="83" spans="1:45" ht="13.5">
      <c r="A83" s="380" t="s">
        <v>2751</v>
      </c>
      <c r="Y83" s="333" t="s">
        <v>2593</v>
      </c>
      <c r="AC83" s="333" t="s">
        <v>2594</v>
      </c>
      <c r="AF83" s="333" t="s">
        <v>2577</v>
      </c>
      <c r="AG83" s="333">
        <f>'第二面（入力）'!L12</f>
        <v>0</v>
      </c>
      <c r="AH83" s="333">
        <f>'第二面（入力）'!S12</f>
        <v>0</v>
      </c>
      <c r="AI83" s="381">
        <f>'第二面（入力）'!Z12</f>
        <v>0</v>
      </c>
      <c r="AJ83" s="333">
        <f>'第二面（入力）'!K13</f>
        <v>0</v>
      </c>
      <c r="AK83" s="333">
        <f>'第二面（入力）'!L14</f>
        <v>0</v>
      </c>
      <c r="AL83" s="333">
        <f>'第二面（入力）'!T14</f>
        <v>0</v>
      </c>
      <c r="AM83" s="381">
        <f>'第二面（入力）'!AA14</f>
        <v>0</v>
      </c>
      <c r="AN83" s="333">
        <f>'第二面（入力）'!K15</f>
        <v>0</v>
      </c>
      <c r="AO83" s="333">
        <f>'第二面（入力）'!K16</f>
        <v>0</v>
      </c>
      <c r="AP83" s="333">
        <f>'第二面（入力）'!K17</f>
        <v>0</v>
      </c>
      <c r="AQ83" s="381">
        <f>'第二面（入力）'!K18</f>
        <v>0</v>
      </c>
      <c r="AR83" s="381">
        <f>'第二面（入力）'!K19</f>
        <v>0</v>
      </c>
      <c r="AS83" s="333" t="str">
        <f>IF('第二面（入力）'!$K$20="","",'第二面（入力）'!$K$20)</f>
        <v/>
      </c>
    </row>
    <row r="84" spans="1:45" ht="13.5">
      <c r="A84" s="380" t="s">
        <v>2752</v>
      </c>
      <c r="Y84" s="333" t="s">
        <v>2596</v>
      </c>
      <c r="AC84" s="333" t="s">
        <v>2597</v>
      </c>
      <c r="AF84" s="333" t="s">
        <v>2578</v>
      </c>
      <c r="AG84" s="333">
        <f>'第二面（入力）'!L22</f>
        <v>0</v>
      </c>
      <c r="AH84" s="333">
        <f>'第二面（入力）'!S22</f>
        <v>0</v>
      </c>
      <c r="AI84" s="381">
        <f>'第二面（入力）'!Z22</f>
        <v>0</v>
      </c>
      <c r="AJ84" s="333">
        <f>'第二面（入力）'!K23</f>
        <v>0</v>
      </c>
      <c r="AK84" s="333">
        <f>'第二面（入力）'!L24</f>
        <v>0</v>
      </c>
      <c r="AL84" s="333">
        <f>'第二面（入力）'!T24</f>
        <v>0</v>
      </c>
      <c r="AM84" s="381">
        <f>'第二面（入力）'!AA24</f>
        <v>0</v>
      </c>
      <c r="AN84" s="333">
        <f>'第二面（入力）'!K25</f>
        <v>0</v>
      </c>
      <c r="AO84" s="333">
        <f>'第二面（入力）'!K26</f>
        <v>0</v>
      </c>
      <c r="AP84" s="333">
        <f>'第二面（入力）'!K27</f>
        <v>0</v>
      </c>
      <c r="AQ84" s="381">
        <f>'第二面（入力）'!K28</f>
        <v>0</v>
      </c>
      <c r="AR84" s="381">
        <f>'第二面（入力）'!K29</f>
        <v>0</v>
      </c>
      <c r="AS84" s="333" t="str">
        <f>IF('第二面（入力）'!$K$30="","",'第二面（入力）'!$K$30)</f>
        <v/>
      </c>
    </row>
    <row r="85" spans="1:45" ht="13.5">
      <c r="A85" s="380" t="s">
        <v>2753</v>
      </c>
      <c r="Y85" s="333" t="s">
        <v>2599</v>
      </c>
      <c r="AC85" s="333" t="s">
        <v>2600</v>
      </c>
      <c r="AF85" s="333" t="s">
        <v>2579</v>
      </c>
      <c r="AG85" s="333">
        <f>'第二面（入力）'!L32</f>
        <v>0</v>
      </c>
      <c r="AH85" s="333">
        <f>'第二面（入力）'!S32</f>
        <v>0</v>
      </c>
      <c r="AI85" s="381">
        <f>'第二面（入力）'!Z32</f>
        <v>0</v>
      </c>
      <c r="AJ85" s="333">
        <f>'第二面（入力）'!K33</f>
        <v>0</v>
      </c>
      <c r="AK85" s="333">
        <f>'第二面（入力）'!L34</f>
        <v>0</v>
      </c>
      <c r="AL85" s="333">
        <f>'第二面（入力）'!T34</f>
        <v>0</v>
      </c>
      <c r="AM85" s="381">
        <f>'第二面（入力）'!AA34</f>
        <v>0</v>
      </c>
      <c r="AN85" s="333">
        <f>'第二面（入力）'!K35</f>
        <v>0</v>
      </c>
      <c r="AO85" s="333">
        <f>'第二面（入力）'!K36</f>
        <v>0</v>
      </c>
      <c r="AP85" s="333">
        <f>'第二面（入力）'!K37</f>
        <v>0</v>
      </c>
      <c r="AQ85" s="381">
        <f>'第二面（入力）'!K38</f>
        <v>0</v>
      </c>
      <c r="AR85" s="381">
        <f>'第二面（入力）'!K39</f>
        <v>0</v>
      </c>
      <c r="AS85" s="333" t="str">
        <f>IF('第二面（入力）'!$K$40="","",'第二面（入力）'!$K$40)</f>
        <v/>
      </c>
    </row>
    <row r="86" spans="1:45" ht="13.5">
      <c r="A86" s="380" t="s">
        <v>2754</v>
      </c>
      <c r="Y86" s="333" t="s">
        <v>2602</v>
      </c>
      <c r="AC86" s="333" t="s">
        <v>2603</v>
      </c>
      <c r="AF86" s="333" t="s">
        <v>2580</v>
      </c>
      <c r="AG86" s="333">
        <f>'第二面（入力）'!L42</f>
        <v>0</v>
      </c>
      <c r="AH86" s="333">
        <f>'第二面（入力）'!S42</f>
        <v>0</v>
      </c>
      <c r="AI86" s="381">
        <f>'第二面（入力）'!Z42</f>
        <v>0</v>
      </c>
      <c r="AJ86" s="333">
        <f>'第二面（入力）'!K43</f>
        <v>0</v>
      </c>
      <c r="AK86" s="333">
        <f>'第二面（入力）'!L44</f>
        <v>0</v>
      </c>
      <c r="AL86" s="333">
        <f>'第二面（入力）'!T44</f>
        <v>0</v>
      </c>
      <c r="AM86" s="381">
        <f>'第二面（入力）'!AA44</f>
        <v>0</v>
      </c>
      <c r="AN86" s="333">
        <f>'第二面（入力）'!K45</f>
        <v>0</v>
      </c>
      <c r="AO86" s="333">
        <f>'第二面（入力）'!K46</f>
        <v>0</v>
      </c>
      <c r="AP86" s="333">
        <f>'第二面（入力）'!K47</f>
        <v>0</v>
      </c>
      <c r="AQ86" s="381">
        <f>'第二面（入力）'!K48</f>
        <v>0</v>
      </c>
      <c r="AR86" s="381">
        <f>'第二面（入力）'!K49</f>
        <v>0</v>
      </c>
      <c r="AS86" s="333" t="str">
        <f>IF('第二面（入力）'!$K$50="","",'第二面（入力）'!$K$50)</f>
        <v/>
      </c>
    </row>
    <row r="87" spans="1:45" ht="13.5">
      <c r="A87" s="380" t="s">
        <v>2755</v>
      </c>
      <c r="Y87" s="333" t="s">
        <v>2605</v>
      </c>
      <c r="AC87" s="333" t="s">
        <v>2606</v>
      </c>
      <c r="AF87" s="333" t="s">
        <v>2581</v>
      </c>
      <c r="AG87" s="333">
        <f>'第二面（入力）'!L52</f>
        <v>0</v>
      </c>
      <c r="AH87" s="333">
        <f>'第二面（入力）'!S52</f>
        <v>0</v>
      </c>
      <c r="AI87" s="381">
        <f>'第二面（入力）'!Z52</f>
        <v>0</v>
      </c>
      <c r="AJ87" s="333">
        <f>'第二面（入力）'!K53</f>
        <v>0</v>
      </c>
      <c r="AK87" s="333">
        <f>'第二面（入力）'!L54</f>
        <v>0</v>
      </c>
      <c r="AL87" s="333">
        <f>'第二面（入力）'!T54</f>
        <v>0</v>
      </c>
      <c r="AM87" s="381">
        <f>'第二面（入力）'!AA54</f>
        <v>0</v>
      </c>
      <c r="AN87" s="333">
        <f>'第二面（入力）'!K55</f>
        <v>0</v>
      </c>
      <c r="AO87" s="333">
        <f>'第二面（入力）'!K56</f>
        <v>0</v>
      </c>
      <c r="AP87" s="333">
        <f>'第二面（入力）'!K57</f>
        <v>0</v>
      </c>
      <c r="AQ87" s="381">
        <f>'第二面（入力）'!K58</f>
        <v>0</v>
      </c>
      <c r="AR87" s="381">
        <f>'第二面（入力）'!K59</f>
        <v>0</v>
      </c>
      <c r="AS87" s="333" t="str">
        <f>IF('第二面（入力）'!$K$60="","",'第二面（入力）'!$K$60)</f>
        <v/>
      </c>
    </row>
    <row r="88" spans="1:45" ht="13.5">
      <c r="A88" s="380" t="s">
        <v>2756</v>
      </c>
      <c r="Y88" s="333" t="s">
        <v>2608</v>
      </c>
      <c r="AC88" s="333" t="s">
        <v>2609</v>
      </c>
      <c r="AF88" s="333" t="s">
        <v>2582</v>
      </c>
      <c r="AG88" s="333">
        <f>'第二面（入力）'!L62</f>
        <v>0</v>
      </c>
      <c r="AH88" s="333">
        <f>'第二面（入力）'!S62</f>
        <v>0</v>
      </c>
      <c r="AI88" s="381">
        <f>'第二面（入力）'!Z62</f>
        <v>0</v>
      </c>
      <c r="AJ88" s="333">
        <f>'第二面（入力）'!K63</f>
        <v>0</v>
      </c>
      <c r="AK88" s="333">
        <f>'第二面（入力）'!L64</f>
        <v>0</v>
      </c>
      <c r="AL88" s="333">
        <f>'第二面（入力）'!T64</f>
        <v>0</v>
      </c>
      <c r="AM88" s="381">
        <f>'第二面（入力）'!AA64</f>
        <v>0</v>
      </c>
      <c r="AN88" s="333">
        <f>'第二面（入力）'!K65</f>
        <v>0</v>
      </c>
      <c r="AO88" s="333">
        <f>'第二面（入力）'!K66</f>
        <v>0</v>
      </c>
      <c r="AP88" s="333">
        <f>'第二面（入力）'!K67</f>
        <v>0</v>
      </c>
      <c r="AQ88" s="381">
        <f>'第二面（入力）'!K68</f>
        <v>0</v>
      </c>
      <c r="AR88" s="381">
        <f>'第二面（入力）'!K69</f>
        <v>0</v>
      </c>
      <c r="AS88" s="333" t="str">
        <f>IF('第二面（入力）'!$K$70="","",'第二面（入力）'!$K$70)</f>
        <v/>
      </c>
    </row>
    <row r="89" spans="1:45" ht="13.5">
      <c r="A89" s="380" t="s">
        <v>2757</v>
      </c>
      <c r="Y89" s="333" t="s">
        <v>2611</v>
      </c>
      <c r="AC89" s="333" t="s">
        <v>2612</v>
      </c>
      <c r="AF89" s="333" t="s">
        <v>2583</v>
      </c>
      <c r="AG89" s="333">
        <f>'第二面（入力）'!L72</f>
        <v>0</v>
      </c>
      <c r="AH89" s="333">
        <f>'第二面（入力）'!S72</f>
        <v>0</v>
      </c>
      <c r="AI89" s="381">
        <f>'第二面（入力）'!Z72</f>
        <v>0</v>
      </c>
      <c r="AJ89" s="333">
        <f>'第二面（入力）'!K73</f>
        <v>0</v>
      </c>
      <c r="AK89" s="333">
        <f>'第二面（入力）'!L74</f>
        <v>0</v>
      </c>
      <c r="AL89" s="333">
        <f>'第二面（入力）'!T74</f>
        <v>0</v>
      </c>
      <c r="AM89" s="381">
        <f>'第二面（入力）'!AA74</f>
        <v>0</v>
      </c>
      <c r="AN89" s="333">
        <f>'第二面（入力）'!K75</f>
        <v>0</v>
      </c>
      <c r="AO89" s="333">
        <f>'第二面（入力）'!K76</f>
        <v>0</v>
      </c>
      <c r="AP89" s="333">
        <f>'第二面（入力）'!K77</f>
        <v>0</v>
      </c>
      <c r="AQ89" s="381">
        <f>'第二面（入力）'!K78</f>
        <v>0</v>
      </c>
      <c r="AR89" s="381">
        <f>'第二面（入力）'!K79</f>
        <v>0</v>
      </c>
      <c r="AS89" s="333" t="str">
        <f>IF('第二面（入力）'!$K$80="","",'第二面（入力）'!$K$80)</f>
        <v/>
      </c>
    </row>
    <row r="90" spans="1:45" ht="13.5">
      <c r="A90" s="380" t="s">
        <v>2758</v>
      </c>
      <c r="Y90" s="333" t="s">
        <v>2614</v>
      </c>
      <c r="AC90" s="333" t="s">
        <v>2615</v>
      </c>
      <c r="AF90" s="333" t="s">
        <v>2584</v>
      </c>
      <c r="AG90" s="333">
        <f>'第二面（入力）'!L82</f>
        <v>0</v>
      </c>
      <c r="AH90" s="333">
        <f>'第二面（入力）'!S82</f>
        <v>0</v>
      </c>
      <c r="AI90" s="381">
        <f>'第二面（入力）'!Z82</f>
        <v>0</v>
      </c>
      <c r="AJ90" s="333">
        <f>'第二面（入力）'!K83</f>
        <v>0</v>
      </c>
      <c r="AK90" s="333">
        <f>'第二面（入力）'!L84</f>
        <v>0</v>
      </c>
      <c r="AL90" s="333">
        <f>'第二面（入力）'!T84</f>
        <v>0</v>
      </c>
      <c r="AM90" s="381">
        <f>'第二面（入力）'!AA84</f>
        <v>0</v>
      </c>
      <c r="AN90" s="333">
        <f>'第二面（入力）'!K85</f>
        <v>0</v>
      </c>
      <c r="AO90" s="333">
        <f>'第二面（入力）'!K86</f>
        <v>0</v>
      </c>
      <c r="AP90" s="333">
        <f>'第二面（入力）'!K87</f>
        <v>0</v>
      </c>
      <c r="AQ90" s="381">
        <f>'第二面（入力）'!K88</f>
        <v>0</v>
      </c>
      <c r="AR90" s="381">
        <f>'第二面（入力）'!K89</f>
        <v>0</v>
      </c>
      <c r="AS90" s="333" t="str">
        <f>IF('第二面（入力）'!$K$90="","",'第二面（入力）'!$K$90)</f>
        <v/>
      </c>
    </row>
    <row r="91" spans="1:45" ht="13.5">
      <c r="A91" s="380" t="s">
        <v>2759</v>
      </c>
      <c r="Y91" s="333" t="s">
        <v>2617</v>
      </c>
      <c r="AC91" s="333" t="s">
        <v>2618</v>
      </c>
      <c r="AF91" s="333" t="s">
        <v>2585</v>
      </c>
      <c r="AG91" s="333">
        <f>'第二面（入力）'!L92</f>
        <v>0</v>
      </c>
      <c r="AH91" s="333">
        <f>'第二面（入力）'!S92</f>
        <v>0</v>
      </c>
      <c r="AI91" s="381">
        <f>'第二面（入力）'!Z92</f>
        <v>0</v>
      </c>
      <c r="AJ91" s="333">
        <f>'第二面（入力）'!K93</f>
        <v>0</v>
      </c>
      <c r="AK91" s="333">
        <f>'第二面（入力）'!L94</f>
        <v>0</v>
      </c>
      <c r="AL91" s="333">
        <f>'第二面（入力）'!T94</f>
        <v>0</v>
      </c>
      <c r="AM91" s="381">
        <f>'第二面（入力）'!AA94</f>
        <v>0</v>
      </c>
      <c r="AN91" s="333">
        <f>'第二面（入力）'!K95</f>
        <v>0</v>
      </c>
      <c r="AO91" s="333">
        <f>'第二面（入力）'!K96</f>
        <v>0</v>
      </c>
      <c r="AP91" s="333">
        <f>'第二面（入力）'!K97</f>
        <v>0</v>
      </c>
      <c r="AQ91" s="381">
        <f>'第二面（入力）'!K98</f>
        <v>0</v>
      </c>
      <c r="AR91" s="381">
        <f>'第二面（入力）'!K99</f>
        <v>0</v>
      </c>
      <c r="AS91" s="333" t="str">
        <f>IF('第二面（入力）'!$K$100="","",'第二面（入力）'!$K$100)</f>
        <v/>
      </c>
    </row>
    <row r="92" spans="1:45" ht="13.5">
      <c r="A92" s="380" t="s">
        <v>2760</v>
      </c>
      <c r="Y92" s="333" t="s">
        <v>2620</v>
      </c>
      <c r="AC92" s="333" t="s">
        <v>2621</v>
      </c>
    </row>
    <row r="93" spans="1:45" ht="13.5">
      <c r="A93" s="380" t="s">
        <v>2761</v>
      </c>
      <c r="Y93" s="333" t="s">
        <v>2623</v>
      </c>
      <c r="AC93" s="333" t="s">
        <v>2624</v>
      </c>
    </row>
    <row r="94" spans="1:45" ht="13.5">
      <c r="A94" s="380" t="s">
        <v>2762</v>
      </c>
      <c r="Y94" s="333" t="s">
        <v>2626</v>
      </c>
      <c r="AC94" s="333" t="s">
        <v>2627</v>
      </c>
    </row>
    <row r="95" spans="1:45" ht="13.5">
      <c r="A95" s="380" t="s">
        <v>2763</v>
      </c>
      <c r="Y95" s="333" t="s">
        <v>2629</v>
      </c>
      <c r="AC95" s="333" t="s">
        <v>2630</v>
      </c>
    </row>
    <row r="96" spans="1:45" ht="13.5">
      <c r="A96" s="380" t="s">
        <v>2764</v>
      </c>
      <c r="Y96" s="333" t="s">
        <v>2632</v>
      </c>
      <c r="AC96" s="333" t="s">
        <v>2633</v>
      </c>
    </row>
    <row r="97" spans="1:29" ht="13.5">
      <c r="A97" s="380" t="s">
        <v>2765</v>
      </c>
      <c r="Y97" s="333" t="s">
        <v>2635</v>
      </c>
      <c r="AC97" s="333" t="s">
        <v>2636</v>
      </c>
    </row>
    <row r="98" spans="1:29" ht="13.5">
      <c r="A98" s="380" t="s">
        <v>2769</v>
      </c>
      <c r="Y98" s="333" t="s">
        <v>2638</v>
      </c>
      <c r="AC98" s="333" t="s">
        <v>2639</v>
      </c>
    </row>
    <row r="99" spans="1:29" ht="13.5">
      <c r="A99" s="380" t="s">
        <v>2774</v>
      </c>
      <c r="Y99" s="333" t="s">
        <v>2640</v>
      </c>
      <c r="AC99" s="333" t="s">
        <v>2641</v>
      </c>
    </row>
    <row r="100" spans="1:29" ht="13.5">
      <c r="A100" s="380" t="s">
        <v>2766</v>
      </c>
      <c r="Y100" s="333" t="s">
        <v>2642</v>
      </c>
      <c r="AC100" s="333" t="s">
        <v>2643</v>
      </c>
    </row>
    <row r="101" spans="1:29" ht="13.5">
      <c r="A101" s="380" t="s">
        <v>2768</v>
      </c>
      <c r="Y101" s="333" t="s">
        <v>2644</v>
      </c>
      <c r="AC101" s="333" t="s">
        <v>2645</v>
      </c>
    </row>
    <row r="102" spans="1:29" ht="13.5">
      <c r="A102" s="380" t="s">
        <v>2770</v>
      </c>
      <c r="Y102" s="333" t="s">
        <v>2646</v>
      </c>
      <c r="AC102" s="333" t="s">
        <v>2647</v>
      </c>
    </row>
    <row r="103" spans="1:29" ht="13.5">
      <c r="A103" s="380" t="s">
        <v>2772</v>
      </c>
      <c r="Y103" s="333" t="s">
        <v>2648</v>
      </c>
      <c r="AC103" s="333" t="s">
        <v>2649</v>
      </c>
    </row>
    <row r="104" spans="1:29" ht="13.5">
      <c r="A104" s="380" t="s">
        <v>2773</v>
      </c>
      <c r="Y104" s="333" t="s">
        <v>2650</v>
      </c>
      <c r="AC104" s="333" t="s">
        <v>2651</v>
      </c>
    </row>
    <row r="105" spans="1:29" ht="13.5">
      <c r="A105" s="380" t="s">
        <v>2813</v>
      </c>
      <c r="Y105" s="333" t="s">
        <v>2652</v>
      </c>
      <c r="AC105" s="333" t="s">
        <v>2653</v>
      </c>
    </row>
    <row r="106" spans="1:29">
      <c r="Y106" s="333" t="s">
        <v>2654</v>
      </c>
      <c r="AC106" s="333" t="s">
        <v>2655</v>
      </c>
    </row>
    <row r="107" spans="1:29">
      <c r="Y107" s="333" t="s">
        <v>2656</v>
      </c>
      <c r="AC107" s="333" t="s">
        <v>2657</v>
      </c>
    </row>
    <row r="108" spans="1:29">
      <c r="Y108" s="333" t="s">
        <v>2658</v>
      </c>
      <c r="AC108" s="333" t="s">
        <v>2659</v>
      </c>
    </row>
    <row r="109" spans="1:29">
      <c r="Y109" s="333" t="s">
        <v>2660</v>
      </c>
      <c r="AC109" s="333" t="s">
        <v>2661</v>
      </c>
    </row>
    <row r="110" spans="1:29">
      <c r="Y110" s="333" t="s">
        <v>2662</v>
      </c>
      <c r="AC110" s="333" t="s">
        <v>2663</v>
      </c>
    </row>
    <row r="111" spans="1:29">
      <c r="Y111" s="333" t="s">
        <v>2664</v>
      </c>
      <c r="AC111" s="333" t="s">
        <v>2665</v>
      </c>
    </row>
    <row r="112" spans="1:29">
      <c r="Y112" s="333" t="s">
        <v>2666</v>
      </c>
      <c r="AC112" s="333" t="s">
        <v>2667</v>
      </c>
    </row>
    <row r="113" spans="25:29">
      <c r="Y113" s="333" t="s">
        <v>2668</v>
      </c>
      <c r="AC113" s="333" t="s">
        <v>2669</v>
      </c>
    </row>
    <row r="114" spans="25:29">
      <c r="Y114" s="333" t="s">
        <v>2670</v>
      </c>
      <c r="AC114" s="333" t="s">
        <v>2671</v>
      </c>
    </row>
    <row r="115" spans="25:29">
      <c r="Y115" s="333" t="s">
        <v>2672</v>
      </c>
      <c r="AC115" s="333" t="s">
        <v>2673</v>
      </c>
    </row>
    <row r="116" spans="25:29">
      <c r="Y116" s="333" t="s">
        <v>2674</v>
      </c>
      <c r="AC116" s="333" t="s">
        <v>2675</v>
      </c>
    </row>
    <row r="117" spans="25:29">
      <c r="Y117" s="333" t="s">
        <v>2676</v>
      </c>
      <c r="AC117" s="333" t="s">
        <v>2677</v>
      </c>
    </row>
    <row r="118" spans="25:29">
      <c r="Y118" s="333" t="s">
        <v>2678</v>
      </c>
      <c r="AC118" s="333" t="s">
        <v>2679</v>
      </c>
    </row>
    <row r="119" spans="25:29">
      <c r="Y119" s="333" t="s">
        <v>2680</v>
      </c>
      <c r="AC119" s="333" t="s">
        <v>2681</v>
      </c>
    </row>
    <row r="120" spans="25:29">
      <c r="Y120" s="333" t="s">
        <v>2682</v>
      </c>
      <c r="AC120" s="333" t="s">
        <v>2683</v>
      </c>
    </row>
    <row r="121" spans="25:29">
      <c r="Y121" s="333" t="s">
        <v>2684</v>
      </c>
      <c r="AC121" s="333" t="s">
        <v>2685</v>
      </c>
    </row>
    <row r="122" spans="25:29">
      <c r="Y122" s="333" t="s">
        <v>2686</v>
      </c>
      <c r="AC122" s="333" t="s">
        <v>2687</v>
      </c>
    </row>
    <row r="123" spans="25:29">
      <c r="Y123" s="333" t="s">
        <v>2688</v>
      </c>
      <c r="AC123" s="333" t="s">
        <v>2689</v>
      </c>
    </row>
    <row r="124" spans="25:29">
      <c r="Y124" s="333" t="s">
        <v>2690</v>
      </c>
      <c r="AC124" s="333" t="s">
        <v>2691</v>
      </c>
    </row>
    <row r="125" spans="25:29">
      <c r="Y125" s="333" t="s">
        <v>2692</v>
      </c>
      <c r="AC125" s="333" t="s">
        <v>2693</v>
      </c>
    </row>
    <row r="126" spans="25:29">
      <c r="Y126" s="333" t="s">
        <v>2694</v>
      </c>
      <c r="AC126" s="333" t="s">
        <v>2695</v>
      </c>
    </row>
    <row r="127" spans="25:29">
      <c r="Y127" s="333" t="s">
        <v>2696</v>
      </c>
      <c r="AC127" s="333" t="s">
        <v>2697</v>
      </c>
    </row>
    <row r="128" spans="25:29">
      <c r="Y128" s="333" t="s">
        <v>2698</v>
      </c>
      <c r="AC128" s="333" t="s">
        <v>2699</v>
      </c>
    </row>
    <row r="150" spans="1:1">
      <c r="A150" s="333" t="s">
        <v>4134</v>
      </c>
    </row>
    <row r="151" spans="1:1">
      <c r="A151" s="333" t="s">
        <v>4135</v>
      </c>
    </row>
    <row r="152" spans="1:1">
      <c r="A152" s="333" t="s">
        <v>4136</v>
      </c>
    </row>
    <row r="153" spans="1:1">
      <c r="A153" s="333" t="s">
        <v>4137</v>
      </c>
    </row>
  </sheetData>
  <mergeCells count="82">
    <mergeCell ref="K6:AC6"/>
    <mergeCell ref="L3:N3"/>
    <mergeCell ref="O3:Q3"/>
    <mergeCell ref="R3:T3"/>
    <mergeCell ref="U3:W3"/>
    <mergeCell ref="X3:AA3"/>
    <mergeCell ref="K4:AC4"/>
    <mergeCell ref="L5:M5"/>
    <mergeCell ref="N5:R5"/>
    <mergeCell ref="S5:T5"/>
    <mergeCell ref="U5:X5"/>
    <mergeCell ref="Y5:AA5"/>
    <mergeCell ref="K7:M7"/>
    <mergeCell ref="K8:AC8"/>
    <mergeCell ref="K9:AC9"/>
    <mergeCell ref="K10:AC10"/>
    <mergeCell ref="L12:N12"/>
    <mergeCell ref="O12:Q12"/>
    <mergeCell ref="R12:T12"/>
    <mergeCell ref="U12:W12"/>
    <mergeCell ref="X12:AA12"/>
    <mergeCell ref="K13:AC13"/>
    <mergeCell ref="L14:M14"/>
    <mergeCell ref="N14:R14"/>
    <mergeCell ref="S14:T14"/>
    <mergeCell ref="U14:X14"/>
    <mergeCell ref="Y14:AA14"/>
    <mergeCell ref="L20:N20"/>
    <mergeCell ref="O20:Q20"/>
    <mergeCell ref="R20:T20"/>
    <mergeCell ref="U20:W20"/>
    <mergeCell ref="X20:AA20"/>
    <mergeCell ref="K15:AC15"/>
    <mergeCell ref="K16:M16"/>
    <mergeCell ref="K17:AC17"/>
    <mergeCell ref="K18:AC18"/>
    <mergeCell ref="K19:AC19"/>
    <mergeCell ref="K21:AC21"/>
    <mergeCell ref="L22:M22"/>
    <mergeCell ref="N22:R22"/>
    <mergeCell ref="S22:T22"/>
    <mergeCell ref="U22:X22"/>
    <mergeCell ref="Y22:AA22"/>
    <mergeCell ref="L28:N28"/>
    <mergeCell ref="O28:Q28"/>
    <mergeCell ref="R28:T28"/>
    <mergeCell ref="U28:W28"/>
    <mergeCell ref="X28:AA28"/>
    <mergeCell ref="K23:AC23"/>
    <mergeCell ref="K24:M24"/>
    <mergeCell ref="K25:AC25"/>
    <mergeCell ref="K26:AC26"/>
    <mergeCell ref="K27:AC27"/>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G44:AB44"/>
    <mergeCell ref="G45:AB45"/>
    <mergeCell ref="G46:AA46"/>
    <mergeCell ref="L38:O38"/>
    <mergeCell ref="R38:S38"/>
    <mergeCell ref="U38:AB38"/>
    <mergeCell ref="K39:AC39"/>
    <mergeCell ref="K40:M40"/>
    <mergeCell ref="E51:AC51"/>
    <mergeCell ref="A52:AC52"/>
    <mergeCell ref="A53:AC53"/>
    <mergeCell ref="A54:AC54"/>
    <mergeCell ref="G50:AB50"/>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93</vt:i4>
      </vt:variant>
    </vt:vector>
  </HeadingPairs>
  <TitlesOfParts>
    <vt:vector size="158"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建築主１</vt:lpstr>
      <vt:lpstr>建築主２</vt:lpstr>
      <vt:lpstr>建築主３</vt:lpstr>
      <vt:lpstr>代理者</vt:lpstr>
      <vt:lpstr>設計者１</vt:lpstr>
      <vt:lpstr>設計者２</vt:lpstr>
      <vt:lpstr>設計者３</vt:lpstr>
      <vt:lpstr>設計者４</vt:lpstr>
      <vt:lpstr>工事監理者</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TKC</dc:creator>
  <cp:lastModifiedBy>Fukunaga</cp:lastModifiedBy>
  <cp:lastPrinted>2025-07-04T07:07:33Z</cp:lastPrinted>
  <dcterms:created xsi:type="dcterms:W3CDTF">2015-01-05T10:10:56Z</dcterms:created>
  <dcterms:modified xsi:type="dcterms:W3CDTF">2026-04-04T00:45:19Z</dcterms:modified>
</cp:coreProperties>
</file>